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OPTO-vault\OE Products\TCZEL\Tech Info\"/>
    </mc:Choice>
  </mc:AlternateContent>
  <xr:revisionPtr revIDLastSave="0" documentId="13_ncr:1_{54613EF6-2E73-400B-B807-C26F644E7BC7}" xr6:coauthVersionLast="47" xr6:coauthVersionMax="47" xr10:uidLastSave="{00000000-0000-0000-0000-000000000000}"/>
  <bookViews>
    <workbookView xWindow="-120" yWindow="-120" windowWidth="29040" windowHeight="15840" xr2:uid="{00000000-000D-0000-FFFF-FFFF00000000}"/>
  </bookViews>
  <sheets>
    <sheet name="Instruction" sheetId="10" r:id="rId1"/>
    <sheet name="Calculus tool" sheetId="9" r:id="rId2"/>
    <sheet name="WD120" sheetId="1" r:id="rId3"/>
    <sheet name="WD125" sheetId="2" r:id="rId4"/>
    <sheet name="WD130" sheetId="3" r:id="rId5"/>
    <sheet name="WD135" sheetId="4" r:id="rId6"/>
    <sheet name="WD140" sheetId="5" r:id="rId7"/>
    <sheet name="WD145" sheetId="6" r:id="rId8"/>
    <sheet name="WD150" sheetId="7" r:id="rId9"/>
    <sheet name="Foglio di supporto" sheetId="1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59" i="12" l="1"/>
  <c r="Q60" i="12"/>
  <c r="Q61" i="12"/>
  <c r="Q62" i="12"/>
  <c r="Q63" i="12"/>
  <c r="Q64" i="12"/>
  <c r="Q65" i="12"/>
  <c r="Q66" i="12"/>
  <c r="Q67" i="12"/>
  <c r="Q68" i="12"/>
  <c r="Q69" i="12"/>
  <c r="Q70" i="12"/>
  <c r="Q71" i="12"/>
  <c r="Q72" i="12"/>
  <c r="Q73" i="12"/>
  <c r="Q74" i="12"/>
  <c r="Q75" i="12"/>
  <c r="Q76" i="12"/>
  <c r="Q77" i="12"/>
  <c r="Q78" i="12"/>
  <c r="D48" i="12"/>
  <c r="D78" i="12" s="1"/>
  <c r="D22" i="2" s="1"/>
  <c r="C48" i="12"/>
  <c r="C78" i="12" s="1"/>
  <c r="C22" i="2" s="1"/>
  <c r="D29" i="12"/>
  <c r="D59" i="12" s="1"/>
  <c r="D3" i="7" s="1"/>
  <c r="C29" i="12"/>
  <c r="C59" i="12" s="1"/>
  <c r="C3" i="6" s="1"/>
  <c r="C22" i="6" l="1"/>
  <c r="D22" i="6"/>
  <c r="D3" i="6"/>
  <c r="C22" i="7"/>
  <c r="D22" i="7"/>
  <c r="D3" i="3"/>
  <c r="R59" i="12"/>
  <c r="D3" i="2"/>
  <c r="D22" i="5"/>
  <c r="C22" i="3"/>
  <c r="D22" i="3"/>
  <c r="C22" i="5"/>
  <c r="D3" i="4"/>
  <c r="C22" i="1"/>
  <c r="D3" i="5"/>
  <c r="D3" i="1"/>
  <c r="D22" i="1"/>
  <c r="C22" i="4"/>
  <c r="D22" i="4"/>
  <c r="C3" i="5"/>
  <c r="C3" i="4"/>
  <c r="C3" i="7"/>
  <c r="R78" i="12"/>
  <c r="G59" i="12" s="1"/>
  <c r="C3" i="3"/>
  <c r="C3" i="1"/>
  <c r="C3" i="2"/>
  <c r="K59" i="12"/>
  <c r="L59" i="12" s="1"/>
  <c r="D42" i="12" s="1"/>
  <c r="AE30" i="4"/>
  <c r="AE49" i="4"/>
  <c r="AD32" i="4"/>
  <c r="AD33" i="4"/>
  <c r="AD34" i="4"/>
  <c r="AD35" i="4"/>
  <c r="AD36" i="4"/>
  <c r="AD37" i="4"/>
  <c r="AD38" i="4"/>
  <c r="AD39" i="4"/>
  <c r="AD40" i="4"/>
  <c r="AD41" i="4"/>
  <c r="AD42" i="4"/>
  <c r="AD43" i="4"/>
  <c r="AD44" i="4"/>
  <c r="AD45" i="4"/>
  <c r="AD46" i="4"/>
  <c r="AD47" i="4"/>
  <c r="AD48" i="4"/>
  <c r="AD49" i="4"/>
  <c r="AD31" i="4"/>
  <c r="AD30" i="4"/>
  <c r="AD6" i="4"/>
  <c r="AD7" i="4"/>
  <c r="AD8" i="4"/>
  <c r="AD9" i="4"/>
  <c r="AD10" i="4"/>
  <c r="AD11" i="4"/>
  <c r="AD12" i="4"/>
  <c r="AD13" i="4"/>
  <c r="AD14" i="4"/>
  <c r="AD15" i="4"/>
  <c r="AD16" i="4"/>
  <c r="AD17" i="4"/>
  <c r="AD18" i="4"/>
  <c r="AD19" i="4"/>
  <c r="AD20" i="4"/>
  <c r="AD21" i="4"/>
  <c r="AD22" i="4"/>
  <c r="AD23" i="4"/>
  <c r="AD24" i="4"/>
  <c r="AD5" i="4"/>
  <c r="D36" i="12" l="1"/>
  <c r="D66" i="12"/>
  <c r="D10" i="4"/>
  <c r="D72" i="12"/>
  <c r="D16" i="4"/>
  <c r="H59" i="12"/>
  <c r="C42" i="12" s="1"/>
  <c r="R61" i="12"/>
  <c r="R74" i="12"/>
  <c r="R62" i="12"/>
  <c r="R63" i="12"/>
  <c r="R68" i="12"/>
  <c r="R64" i="12"/>
  <c r="R76" i="12"/>
  <c r="R70" i="12"/>
  <c r="R65" i="12"/>
  <c r="R77" i="12"/>
  <c r="R67" i="12"/>
  <c r="R66" i="12"/>
  <c r="D44" i="12"/>
  <c r="D33" i="12"/>
  <c r="D30" i="12"/>
  <c r="D43" i="12"/>
  <c r="D35" i="12"/>
  <c r="D40" i="12"/>
  <c r="D45" i="12"/>
  <c r="D32" i="12"/>
  <c r="D34" i="12"/>
  <c r="D39" i="12"/>
  <c r="D31" i="12"/>
  <c r="C34" i="12"/>
  <c r="C40" i="12"/>
  <c r="C43" i="12"/>
  <c r="C30" i="12"/>
  <c r="C38" i="12"/>
  <c r="C37" i="12"/>
  <c r="C41" i="12"/>
  <c r="C47" i="12"/>
  <c r="C31" i="12"/>
  <c r="C32" i="12"/>
  <c r="D41" i="12"/>
  <c r="C36" i="12"/>
  <c r="C44" i="12"/>
  <c r="D47" i="12"/>
  <c r="D38" i="12"/>
  <c r="D37" i="12"/>
  <c r="D46" i="12"/>
  <c r="R73" i="12" l="1"/>
  <c r="C46" i="12"/>
  <c r="D16" i="5"/>
  <c r="D16" i="2"/>
  <c r="D16" i="3"/>
  <c r="D16" i="1"/>
  <c r="D16" i="6"/>
  <c r="D16" i="7"/>
  <c r="D10" i="5"/>
  <c r="D10" i="2"/>
  <c r="D10" i="3"/>
  <c r="D10" i="6"/>
  <c r="D10" i="7"/>
  <c r="D10" i="1"/>
  <c r="R75" i="12"/>
  <c r="R72" i="12"/>
  <c r="R60" i="12"/>
  <c r="R69" i="12"/>
  <c r="R71" i="12"/>
  <c r="C39" i="12"/>
  <c r="C69" i="12" s="1"/>
  <c r="D74" i="12"/>
  <c r="D18" i="4"/>
  <c r="G17" i="9" s="1"/>
  <c r="D67" i="12"/>
  <c r="D11" i="4"/>
  <c r="D61" i="12"/>
  <c r="D5" i="4"/>
  <c r="D68" i="12"/>
  <c r="D12" i="4"/>
  <c r="D69" i="12"/>
  <c r="D13" i="4"/>
  <c r="D77" i="12"/>
  <c r="D21" i="4"/>
  <c r="D76" i="12"/>
  <c r="D20" i="4"/>
  <c r="D65" i="12"/>
  <c r="D9" i="4"/>
  <c r="D62" i="12"/>
  <c r="D6" i="4"/>
  <c r="D71" i="12"/>
  <c r="D15" i="4"/>
  <c r="D64" i="12"/>
  <c r="D8" i="4"/>
  <c r="D70" i="12"/>
  <c r="D14" i="4"/>
  <c r="D60" i="12"/>
  <c r="D4" i="4"/>
  <c r="D75" i="12"/>
  <c r="D19" i="4"/>
  <c r="C45" i="12"/>
  <c r="C75" i="12" s="1"/>
  <c r="C33" i="12"/>
  <c r="C7" i="4" s="1"/>
  <c r="D73" i="12"/>
  <c r="D17" i="4"/>
  <c r="C35" i="12"/>
  <c r="D63" i="12"/>
  <c r="D7" i="4"/>
  <c r="C65" i="12"/>
  <c r="C9" i="4"/>
  <c r="C73" i="12"/>
  <c r="C17" i="4"/>
  <c r="C70" i="12"/>
  <c r="C14" i="4"/>
  <c r="C61" i="12"/>
  <c r="C5" i="4"/>
  <c r="C72" i="12"/>
  <c r="C16" i="4"/>
  <c r="C74" i="12"/>
  <c r="C18" i="4"/>
  <c r="F17" i="9" s="1"/>
  <c r="C71" i="12"/>
  <c r="C15" i="4"/>
  <c r="C66" i="12"/>
  <c r="C10" i="4"/>
  <c r="C76" i="12"/>
  <c r="C20" i="4"/>
  <c r="C62" i="12"/>
  <c r="C6" i="4"/>
  <c r="C68" i="12"/>
  <c r="C12" i="4"/>
  <c r="C60" i="12"/>
  <c r="C4" i="4"/>
  <c r="C64" i="12"/>
  <c r="C8" i="4"/>
  <c r="C77" i="12"/>
  <c r="C21" i="4"/>
  <c r="C67" i="12"/>
  <c r="C11" i="4"/>
  <c r="AE43" i="4"/>
  <c r="AE38" i="4"/>
  <c r="AE41" i="4"/>
  <c r="AE47" i="4"/>
  <c r="AE39" i="4"/>
  <c r="AE40" i="4"/>
  <c r="AE44" i="4"/>
  <c r="AE31" i="4"/>
  <c r="AE45" i="4"/>
  <c r="AE46" i="4"/>
  <c r="AE34" i="4"/>
  <c r="AE48" i="4"/>
  <c r="AE35" i="4"/>
  <c r="AE37" i="4"/>
  <c r="AE42" i="4"/>
  <c r="AE33" i="4"/>
  <c r="AE36" i="4"/>
  <c r="AE32" i="4"/>
  <c r="D14" i="1" l="1"/>
  <c r="D14" i="6"/>
  <c r="D14" i="3"/>
  <c r="D14" i="5"/>
  <c r="D14" i="2"/>
  <c r="D14" i="7"/>
  <c r="D19" i="2"/>
  <c r="D19" i="5"/>
  <c r="D19" i="7"/>
  <c r="D19" i="3"/>
  <c r="D19" i="1"/>
  <c r="D19" i="6"/>
  <c r="D5" i="7"/>
  <c r="D5" i="2"/>
  <c r="D5" i="6"/>
  <c r="D5" i="5"/>
  <c r="D5" i="3"/>
  <c r="D5" i="1"/>
  <c r="D20" i="1"/>
  <c r="D20" i="6"/>
  <c r="D20" i="2"/>
  <c r="D20" i="3"/>
  <c r="D20" i="5"/>
  <c r="D20" i="7"/>
  <c r="D15" i="2"/>
  <c r="D15" i="3"/>
  <c r="D15" i="1"/>
  <c r="D15" i="5"/>
  <c r="D15" i="6"/>
  <c r="D15" i="7"/>
  <c r="D9" i="6"/>
  <c r="D9" i="1"/>
  <c r="D9" i="7"/>
  <c r="D9" i="2"/>
  <c r="D9" i="3"/>
  <c r="D9" i="5"/>
  <c r="C63" i="12"/>
  <c r="C7" i="7" s="1"/>
  <c r="D11" i="5"/>
  <c r="D11" i="6"/>
  <c r="D11" i="2"/>
  <c r="D11" i="7"/>
  <c r="D11" i="3"/>
  <c r="D11" i="1"/>
  <c r="D8" i="6"/>
  <c r="D8" i="1"/>
  <c r="D8" i="7"/>
  <c r="D8" i="2"/>
  <c r="D8" i="3"/>
  <c r="D8" i="5"/>
  <c r="D18" i="3"/>
  <c r="G16" i="9" s="1"/>
  <c r="D18" i="1"/>
  <c r="G14" i="9" s="1"/>
  <c r="D18" i="2"/>
  <c r="G15" i="9" s="1"/>
  <c r="D18" i="5"/>
  <c r="G18" i="9" s="1"/>
  <c r="D18" i="6"/>
  <c r="G19" i="9" s="1"/>
  <c r="D18" i="7"/>
  <c r="G20" i="9" s="1"/>
  <c r="D6" i="6"/>
  <c r="D6" i="5"/>
  <c r="D6" i="7"/>
  <c r="D6" i="3"/>
  <c r="D6" i="2"/>
  <c r="D6" i="1"/>
  <c r="C13" i="4"/>
  <c r="D21" i="3"/>
  <c r="D21" i="1"/>
  <c r="D21" i="2"/>
  <c r="D21" i="7"/>
  <c r="D21" i="5"/>
  <c r="D21" i="6"/>
  <c r="D4" i="2"/>
  <c r="D4" i="1"/>
  <c r="D4" i="7"/>
  <c r="D4" i="3"/>
  <c r="D4" i="5"/>
  <c r="D4" i="6"/>
  <c r="D7" i="7"/>
  <c r="D7" i="1"/>
  <c r="D7" i="5"/>
  <c r="D7" i="6"/>
  <c r="D7" i="2"/>
  <c r="D7" i="3"/>
  <c r="D13" i="2"/>
  <c r="D13" i="3"/>
  <c r="D13" i="1"/>
  <c r="D13" i="6"/>
  <c r="D13" i="5"/>
  <c r="D13" i="7"/>
  <c r="D17" i="3"/>
  <c r="D17" i="5"/>
  <c r="D17" i="2"/>
  <c r="D17" i="1"/>
  <c r="D17" i="6"/>
  <c r="D17" i="7"/>
  <c r="D12" i="3"/>
  <c r="D12" i="1"/>
  <c r="D12" i="5"/>
  <c r="D12" i="6"/>
  <c r="D12" i="7"/>
  <c r="D12" i="2"/>
  <c r="C16" i="6"/>
  <c r="C16" i="2"/>
  <c r="C16" i="1"/>
  <c r="C16" i="7"/>
  <c r="C16" i="3"/>
  <c r="C16" i="5"/>
  <c r="C8" i="7"/>
  <c r="C8" i="3"/>
  <c r="C8" i="2"/>
  <c r="C8" i="5"/>
  <c r="C8" i="1"/>
  <c r="C8" i="6"/>
  <c r="C17" i="6"/>
  <c r="C17" i="2"/>
  <c r="C17" i="1"/>
  <c r="C17" i="3"/>
  <c r="C17" i="7"/>
  <c r="C17" i="5"/>
  <c r="C11" i="1"/>
  <c r="C11" i="3"/>
  <c r="C11" i="7"/>
  <c r="C11" i="5"/>
  <c r="C11" i="2"/>
  <c r="C11" i="6"/>
  <c r="C21" i="6"/>
  <c r="C21" i="2"/>
  <c r="C21" i="1"/>
  <c r="C21" i="3"/>
  <c r="C21" i="7"/>
  <c r="C21" i="5"/>
  <c r="C5" i="5"/>
  <c r="C5" i="6"/>
  <c r="C5" i="2"/>
  <c r="C5" i="1"/>
  <c r="C5" i="3"/>
  <c r="C5" i="7"/>
  <c r="C4" i="5"/>
  <c r="C4" i="1"/>
  <c r="C4" i="3"/>
  <c r="C4" i="6"/>
  <c r="C4" i="2"/>
  <c r="C4" i="7"/>
  <c r="C12" i="7"/>
  <c r="C12" i="3"/>
  <c r="C12" i="1"/>
  <c r="C12" i="6"/>
  <c r="C12" i="2"/>
  <c r="C12" i="5"/>
  <c r="C10" i="7"/>
  <c r="C10" i="3"/>
  <c r="C10" i="2"/>
  <c r="C10" i="1"/>
  <c r="C10" i="5"/>
  <c r="C10" i="6"/>
  <c r="C14" i="7"/>
  <c r="C14" i="1"/>
  <c r="C14" i="3"/>
  <c r="C14" i="5"/>
  <c r="C14" i="6"/>
  <c r="C14" i="2"/>
  <c r="C9" i="7"/>
  <c r="C9" i="3"/>
  <c r="C9" i="5"/>
  <c r="C9" i="2"/>
  <c r="C9" i="6"/>
  <c r="C9" i="1"/>
  <c r="C7" i="3"/>
  <c r="C7" i="5"/>
  <c r="C7" i="2"/>
  <c r="C7" i="6"/>
  <c r="C6" i="5"/>
  <c r="C6" i="7"/>
  <c r="C6" i="2"/>
  <c r="C6" i="1"/>
  <c r="C6" i="6"/>
  <c r="C6" i="3"/>
  <c r="C20" i="1"/>
  <c r="C20" i="6"/>
  <c r="C20" i="2"/>
  <c r="C20" i="7"/>
  <c r="C20" i="3"/>
  <c r="C20" i="5"/>
  <c r="C19" i="6"/>
  <c r="C19" i="1"/>
  <c r="C19" i="2"/>
  <c r="C19" i="7"/>
  <c r="C19" i="3"/>
  <c r="C19" i="5"/>
  <c r="C13" i="3"/>
  <c r="C13" i="5"/>
  <c r="C13" i="1"/>
  <c r="C13" i="7"/>
  <c r="C13" i="2"/>
  <c r="C13" i="6"/>
  <c r="C19" i="4"/>
  <c r="C15" i="3"/>
  <c r="C15" i="1"/>
  <c r="C15" i="7"/>
  <c r="C15" i="5"/>
  <c r="C15" i="2"/>
  <c r="C15" i="6"/>
  <c r="C18" i="6"/>
  <c r="F19" i="9" s="1"/>
  <c r="C18" i="2"/>
  <c r="F15" i="9" s="1"/>
  <c r="C18" i="1"/>
  <c r="F14" i="9" s="1"/>
  <c r="C18" i="7"/>
  <c r="F20" i="9" s="1"/>
  <c r="C18" i="3"/>
  <c r="F16" i="9" s="1"/>
  <c r="C18" i="5"/>
  <c r="F18" i="9" s="1"/>
  <c r="C7" i="1" l="1"/>
</calcChain>
</file>

<file path=xl/sharedStrings.xml><?xml version="1.0" encoding="utf-8"?>
<sst xmlns="http://schemas.openxmlformats.org/spreadsheetml/2006/main" count="125" uniqueCount="54">
  <si>
    <t>Mag</t>
  </si>
  <si>
    <t xml:space="preserve"> FieldY</t>
  </si>
  <si>
    <t xml:space="preserve"> Diop1</t>
  </si>
  <si>
    <t xml:space="preserve"> Diop2</t>
  </si>
  <si>
    <t>WD</t>
  </si>
  <si>
    <t>MAG</t>
  </si>
  <si>
    <t>How to use the calculus tool</t>
  </si>
  <si>
    <t>INPUT</t>
  </si>
  <si>
    <t>RESULTS</t>
  </si>
  <si>
    <t>version</t>
  </si>
  <si>
    <t>date</t>
  </si>
  <si>
    <t>1/magn</t>
  </si>
  <si>
    <t>mag</t>
  </si>
  <si>
    <t>1/MAGN</t>
  </si>
  <si>
    <t>Diop1</t>
  </si>
  <si>
    <t>Diff Teo1-int1</t>
  </si>
  <si>
    <t>Diff Teo2-int2</t>
  </si>
  <si>
    <t>Diop1_test2</t>
  </si>
  <si>
    <t>Diop2_test2</t>
  </si>
  <si>
    <t>m_coef da test_1</t>
  </si>
  <si>
    <t>q coef da test_1</t>
  </si>
  <si>
    <t>How to setup a TCZEL23056 lens</t>
  </si>
  <si>
    <r>
      <rPr>
        <b/>
        <sz val="11"/>
        <color theme="1"/>
        <rFont val="Calibri"/>
        <family val="2"/>
        <scheme val="minor"/>
      </rPr>
      <t>2</t>
    </r>
    <r>
      <rPr>
        <sz val="11"/>
        <color theme="1"/>
        <rFont val="Calibri"/>
        <family val="2"/>
        <scheme val="minor"/>
      </rPr>
      <t>. Connect the controllers to the liquid lenses.</t>
    </r>
  </si>
  <si>
    <r>
      <rPr>
        <b/>
        <sz val="11"/>
        <color theme="1"/>
        <rFont val="Calibri"/>
        <family val="2"/>
        <scheme val="minor"/>
      </rPr>
      <t>Note 2.</t>
    </r>
    <r>
      <rPr>
        <sz val="11"/>
        <color theme="1"/>
        <rFont val="Calibri"/>
        <family val="2"/>
        <scheme val="minor"/>
      </rPr>
      <t xml:space="preserve"> Due to assembling tolerances, the optical power values listed in this file may not be the best values needed for any lens manufactured by Opto Engineering. The purpose of the file is to provide the customer with trend and rules to control the two liquid lenses and configure their application in the fastest way.</t>
    </r>
  </si>
  <si>
    <r>
      <rPr>
        <b/>
        <sz val="11"/>
        <color theme="1"/>
        <rFont val="Calibri"/>
        <family val="2"/>
        <scheme val="minor"/>
      </rPr>
      <t>Note 1.</t>
    </r>
    <r>
      <rPr>
        <sz val="11"/>
        <color theme="1"/>
        <rFont val="Calibri"/>
        <family val="2"/>
        <scheme val="minor"/>
      </rPr>
      <t xml:space="preserve"> Since the minimum optical power variability if the liquid lenses is 0.1 dpt, refocusing may be necessary to obtain the best focused image, depending on the magnification and working distance set.</t>
    </r>
  </si>
  <si>
    <r>
      <rPr>
        <b/>
        <i/>
        <sz val="11"/>
        <color theme="1"/>
        <rFont val="Calibri"/>
        <family val="2"/>
        <scheme val="minor"/>
      </rPr>
      <t>Disclaimer:</t>
    </r>
    <r>
      <rPr>
        <i/>
        <sz val="11"/>
        <color theme="1"/>
        <rFont val="Calibri"/>
        <family val="2"/>
        <scheme val="minor"/>
      </rPr>
      <t xml:space="preserve"> all product specifications and data are subject to change without notice to improve reliability, functionality, design or other. 
Data refers to design, actual lens performance may vary due to manufacturing tolerances.</t>
    </r>
  </si>
  <si>
    <r>
      <rPr>
        <b/>
        <sz val="11"/>
        <color theme="1"/>
        <rFont val="Calibri"/>
        <family val="2"/>
        <scheme val="minor"/>
      </rPr>
      <t>5</t>
    </r>
    <r>
      <rPr>
        <sz val="11"/>
        <color theme="1"/>
        <rFont val="Calibri"/>
        <family val="2"/>
        <scheme val="minor"/>
      </rPr>
      <t xml:space="preserve">. Change the optical powers to obtain the desired magnification and working distance. See </t>
    </r>
    <r>
      <rPr>
        <i/>
        <sz val="11"/>
        <color theme="1"/>
        <rFont val="Calibri"/>
        <family val="2"/>
        <scheme val="minor"/>
      </rPr>
      <t>"Calculus tool"</t>
    </r>
    <r>
      <rPr>
        <sz val="11"/>
        <color theme="1"/>
        <rFont val="Calibri"/>
        <family val="2"/>
        <scheme val="minor"/>
      </rPr>
      <t xml:space="preserve"> sheet for theoretical optical power values.</t>
    </r>
  </si>
  <si>
    <r>
      <rPr>
        <b/>
        <sz val="11"/>
        <color theme="1"/>
        <rFont val="Calibri"/>
        <family val="2"/>
        <scheme val="minor"/>
      </rPr>
      <t>1</t>
    </r>
    <r>
      <rPr>
        <sz val="11"/>
        <color theme="1"/>
        <rFont val="Calibri"/>
        <family val="2"/>
        <scheme val="minor"/>
      </rPr>
      <t>. Setup the system with a pattern or a flat object placed at test working distance reported in the lens test report theoretical value is 135 mm +/- 3%).</t>
    </r>
  </si>
  <si>
    <r>
      <rPr>
        <b/>
        <sz val="11"/>
        <color theme="1"/>
        <rFont val="Calibri"/>
        <family val="2"/>
        <scheme val="minor"/>
      </rPr>
      <t>1</t>
    </r>
    <r>
      <rPr>
        <sz val="11"/>
        <color theme="1"/>
        <rFont val="Calibri"/>
        <family val="2"/>
        <scheme val="minor"/>
      </rPr>
      <t>. Set in INPUT the lenses optical powers for minimum and maximum magnification @ Working Distance = 135mm (green boxes). These values could be find in the lens test reports.</t>
    </r>
  </si>
  <si>
    <r>
      <rPr>
        <b/>
        <sz val="11"/>
        <color theme="1"/>
        <rFont val="Calibri"/>
        <family val="2"/>
        <scheme val="minor"/>
      </rPr>
      <t>2</t>
    </r>
    <r>
      <rPr>
        <sz val="11"/>
        <color theme="1"/>
        <rFont val="Calibri"/>
        <family val="2"/>
        <scheme val="minor"/>
      </rPr>
      <t>. Select the desired magnification by the MAG drop-down menu (blue box)</t>
    </r>
  </si>
  <si>
    <r>
      <rPr>
        <b/>
        <sz val="11"/>
        <color theme="1"/>
        <rFont val="Calibri"/>
        <family val="2"/>
        <scheme val="minor"/>
      </rPr>
      <t>3</t>
    </r>
    <r>
      <rPr>
        <sz val="11"/>
        <color theme="1"/>
        <rFont val="Calibri"/>
        <family val="2"/>
        <scheme val="minor"/>
      </rPr>
      <t>. Read the estimated optical power values for different magnifications in the RESULTS table (yellow boxes)</t>
    </r>
  </si>
  <si>
    <r>
      <rPr>
        <b/>
        <i/>
        <sz val="11"/>
        <color theme="1"/>
        <rFont val="Calibri"/>
        <family val="2"/>
        <scheme val="minor"/>
      </rPr>
      <t>Note 1</t>
    </r>
    <r>
      <rPr>
        <i/>
        <sz val="11"/>
        <color theme="1"/>
        <rFont val="Calibri"/>
        <family val="2"/>
        <scheme val="minor"/>
      </rPr>
      <t>:</t>
    </r>
    <r>
      <rPr>
        <sz val="11"/>
        <color theme="1"/>
        <rFont val="Calibri"/>
        <family val="2"/>
        <scheme val="minor"/>
      </rPr>
      <t xml:space="preserve"> </t>
    </r>
    <r>
      <rPr>
        <b/>
        <sz val="11"/>
        <color theme="1"/>
        <rFont val="Calibri"/>
        <family val="2"/>
        <scheme val="minor"/>
      </rPr>
      <t>Power A</t>
    </r>
    <r>
      <rPr>
        <sz val="11"/>
        <color theme="1"/>
        <rFont val="Calibri"/>
        <family val="2"/>
        <scheme val="minor"/>
      </rPr>
      <t xml:space="preserve"> refers to the frontal liquid lens (furthest from the sensor); </t>
    </r>
    <r>
      <rPr>
        <b/>
        <sz val="11"/>
        <color theme="1"/>
        <rFont val="Calibri"/>
        <family val="2"/>
        <scheme val="minor"/>
      </rPr>
      <t>Power B</t>
    </r>
    <r>
      <rPr>
        <sz val="11"/>
        <color theme="1"/>
        <rFont val="Calibri"/>
        <family val="2"/>
        <scheme val="minor"/>
      </rPr>
      <t xml:space="preserve"> refers to the rear liquid lens (closest to the sensor)</t>
    </r>
  </si>
  <si>
    <r>
      <rPr>
        <b/>
        <i/>
        <sz val="11"/>
        <color theme="1"/>
        <rFont val="Calibri"/>
        <family val="2"/>
        <scheme val="minor"/>
      </rPr>
      <t>Note 2</t>
    </r>
    <r>
      <rPr>
        <sz val="11"/>
        <color theme="1"/>
        <rFont val="Calibri"/>
        <family val="2"/>
        <scheme val="minor"/>
      </rPr>
      <t>: Optical power values (in diopters) for each working distance are listed in the "WDxxx" sheets</t>
    </r>
  </si>
  <si>
    <r>
      <t xml:space="preserve">Optical Power A </t>
    </r>
    <r>
      <rPr>
        <sz val="18"/>
        <color theme="1"/>
        <rFont val="Calibri"/>
        <family val="2"/>
        <scheme val="minor"/>
      </rPr>
      <t>at 0.18x (dpt)</t>
    </r>
  </si>
  <si>
    <r>
      <t xml:space="preserve">Optical Power B </t>
    </r>
    <r>
      <rPr>
        <sz val="18"/>
        <color theme="1"/>
        <rFont val="Calibri"/>
        <family val="2"/>
        <scheme val="minor"/>
      </rPr>
      <t>at 0.18x (dpt)</t>
    </r>
  </si>
  <si>
    <r>
      <t>Optical Power A</t>
    </r>
    <r>
      <rPr>
        <sz val="18"/>
        <color theme="1"/>
        <rFont val="Calibri"/>
        <family val="2"/>
        <scheme val="minor"/>
      </rPr>
      <t xml:space="preserve"> at 0.54x (dpt)</t>
    </r>
  </si>
  <si>
    <r>
      <t xml:space="preserve">Optical Power B </t>
    </r>
    <r>
      <rPr>
        <sz val="18"/>
        <color theme="1"/>
        <rFont val="Calibri"/>
        <family val="2"/>
        <scheme val="minor"/>
      </rPr>
      <t>at 0.54x (dpt)</t>
    </r>
  </si>
  <si>
    <r>
      <t xml:space="preserve">Optical Power A </t>
    </r>
    <r>
      <rPr>
        <sz val="18"/>
        <color theme="1"/>
        <rFont val="Calibri"/>
        <family val="2"/>
        <scheme val="minor"/>
      </rPr>
      <t>(dpt)</t>
    </r>
  </si>
  <si>
    <r>
      <t>Optical Power B</t>
    </r>
    <r>
      <rPr>
        <sz val="18"/>
        <color theme="1"/>
        <rFont val="Calibri"/>
        <family val="2"/>
        <scheme val="minor"/>
      </rPr>
      <t xml:space="preserve"> (dpt)</t>
    </r>
  </si>
  <si>
    <r>
      <rPr>
        <b/>
        <sz val="11"/>
        <color theme="1"/>
        <rFont val="Calibri"/>
        <family val="2"/>
        <scheme val="minor"/>
      </rPr>
      <t>3</t>
    </r>
    <r>
      <rPr>
        <sz val="11"/>
        <color theme="1"/>
        <rFont val="Calibri"/>
        <family val="2"/>
        <scheme val="minor"/>
      </rPr>
      <t>. Set the liquid lenses to the optical powers for maximum or minimum magnification. The measured optical powers are given in the lens test report.</t>
    </r>
  </si>
  <si>
    <r>
      <rPr>
        <b/>
        <sz val="11"/>
        <color theme="1"/>
        <rFont val="Calibri"/>
        <family val="2"/>
        <scheme val="minor"/>
      </rPr>
      <t>4</t>
    </r>
    <r>
      <rPr>
        <sz val="11"/>
        <color theme="1"/>
        <rFont val="Calibri"/>
        <family val="2"/>
        <scheme val="minor"/>
      </rPr>
      <t>. Slightly adjust the optical powers of the liquid lenses or the back focal spacers to get the best focus, if needed.</t>
    </r>
  </si>
  <si>
    <t>RESULTS WD 135mm</t>
  </si>
  <si>
    <t>RESULTS WD 130mm</t>
  </si>
  <si>
    <t>RESULTS WD 125mm</t>
  </si>
  <si>
    <t>RESULTS WD 120mm</t>
  </si>
  <si>
    <t>RESULTS WD 140mm</t>
  </si>
  <si>
    <t>RESULTS WD 145mm</t>
  </si>
  <si>
    <t>RESULTS WD 150mm</t>
  </si>
  <si>
    <t>DATI DA TESTS WD 135mm</t>
  </si>
  <si>
    <t>SUPPORTO</t>
  </si>
  <si>
    <t>PRACTICE</t>
  </si>
  <si>
    <t>ZEMAX</t>
  </si>
  <si>
    <t xml:space="preserve"> DiopA</t>
  </si>
  <si>
    <t xml:space="preserve"> DiopB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</si>
</sst>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6"/>
      <color theme="1"/>
      <name val="Calibri"/>
      <family val="2"/>
      <scheme val="minor"/>
    </font>
    <font>
      <i/>
      <sz val="11"/>
      <color theme="1"/>
      <name val="Calibri"/>
      <family val="2"/>
      <scheme val="minor"/>
    </font>
    <font>
      <b/>
      <i/>
      <sz val="11"/>
      <color theme="1"/>
      <name val="Calibri"/>
      <family val="2"/>
      <scheme val="minor"/>
    </font>
    <font>
      <b/>
      <sz val="26"/>
      <color theme="1"/>
      <name val="Calibri"/>
      <family val="2"/>
      <scheme val="minor"/>
    </font>
    <font>
      <sz val="18"/>
      <color theme="1"/>
      <name val="Calibri"/>
      <family val="2"/>
      <scheme val="minor"/>
    </font>
    <font>
      <b/>
      <sz val="18"/>
      <color rgb="FFFF0000"/>
      <name val="Calibri"/>
      <family val="2"/>
      <scheme val="minor"/>
    </font>
    <font>
      <b/>
      <sz val="18"/>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8">
    <xf numFmtId="0" fontId="0" fillId="0" borderId="0" xfId="0"/>
    <xf numFmtId="0" fontId="16" fillId="0" borderId="0" xfId="0" applyFont="1"/>
    <xf numFmtId="16" fontId="0" fillId="0" borderId="0" xfId="0" applyNumberFormat="1"/>
    <xf numFmtId="0" fontId="21" fillId="0" borderId="0" xfId="0" applyFont="1"/>
    <xf numFmtId="0" fontId="0" fillId="34" borderId="0" xfId="0" applyFill="1"/>
    <xf numFmtId="0" fontId="0" fillId="34" borderId="0" xfId="0" applyFill="1" applyAlignment="1">
      <alignment horizontal="center"/>
    </xf>
    <xf numFmtId="14" fontId="0" fillId="34" borderId="0" xfId="0" applyNumberFormat="1" applyFill="1" applyAlignment="1">
      <alignment horizontal="center"/>
    </xf>
    <xf numFmtId="0" fontId="18" fillId="34" borderId="0" xfId="0" applyFont="1" applyFill="1" applyAlignment="1">
      <alignment wrapText="1"/>
    </xf>
    <xf numFmtId="0" fontId="0" fillId="34" borderId="0" xfId="0" applyFill="1" applyAlignment="1">
      <alignment wrapText="1"/>
    </xf>
    <xf numFmtId="0" fontId="0" fillId="34" borderId="0" xfId="0" applyFill="1" applyAlignment="1">
      <alignment vertical="center" wrapText="1"/>
    </xf>
    <xf numFmtId="0" fontId="0" fillId="34" borderId="0" xfId="0" applyFill="1" applyAlignment="1">
      <alignment vertical="center"/>
    </xf>
    <xf numFmtId="0" fontId="18" fillId="34" borderId="0" xfId="0" applyFont="1" applyFill="1"/>
    <xf numFmtId="0" fontId="22" fillId="34" borderId="0" xfId="0" applyFont="1" applyFill="1"/>
    <xf numFmtId="0" fontId="24" fillId="34" borderId="0" xfId="0" applyFont="1" applyFill="1"/>
    <xf numFmtId="0" fontId="22" fillId="33" borderId="10" xfId="0" applyFont="1" applyFill="1" applyBorder="1" applyAlignment="1">
      <alignment horizontal="center"/>
    </xf>
    <xf numFmtId="2" fontId="22" fillId="33" borderId="10" xfId="0" applyNumberFormat="1" applyFont="1" applyFill="1" applyBorder="1" applyAlignment="1">
      <alignment horizontal="center"/>
    </xf>
    <xf numFmtId="0" fontId="22" fillId="34" borderId="0" xfId="0" applyFont="1" applyFill="1" applyAlignment="1">
      <alignment horizontal="center"/>
    </xf>
    <xf numFmtId="0" fontId="24" fillId="34" borderId="10" xfId="0" applyFont="1" applyFill="1" applyBorder="1" applyAlignment="1">
      <alignment horizontal="center"/>
    </xf>
    <xf numFmtId="0" fontId="23" fillId="34" borderId="10" xfId="0" applyFont="1" applyFill="1" applyBorder="1" applyAlignment="1">
      <alignment horizontal="center"/>
    </xf>
    <xf numFmtId="0" fontId="23" fillId="34" borderId="10" xfId="0" applyFont="1" applyFill="1" applyBorder="1"/>
    <xf numFmtId="0" fontId="22" fillId="35" borderId="10" xfId="0" applyFont="1" applyFill="1" applyBorder="1" applyAlignment="1">
      <alignment horizontal="center"/>
    </xf>
    <xf numFmtId="2" fontId="22" fillId="36" borderId="10" xfId="0" applyNumberFormat="1" applyFont="1" applyFill="1" applyBorder="1" applyAlignment="1">
      <alignment horizontal="center"/>
    </xf>
    <xf numFmtId="0" fontId="20" fillId="34" borderId="0" xfId="0" applyFont="1" applyFill="1" applyAlignment="1">
      <alignment horizontal="right"/>
    </xf>
    <xf numFmtId="14" fontId="20" fillId="34" borderId="0" xfId="0" applyNumberFormat="1" applyFont="1" applyFill="1" applyAlignment="1">
      <alignment horizontal="right"/>
    </xf>
    <xf numFmtId="0" fontId="19" fillId="34" borderId="11" xfId="0" applyFont="1" applyFill="1" applyBorder="1" applyAlignment="1">
      <alignment horizontal="center" vertical="center" wrapText="1"/>
    </xf>
    <xf numFmtId="0" fontId="0" fillId="0" borderId="0" xfId="0" applyFill="1"/>
    <xf numFmtId="0" fontId="21" fillId="0" borderId="0" xfId="0" applyFont="1" applyFill="1"/>
    <xf numFmtId="0" fontId="16" fillId="0" borderId="0" xfId="0" applyFont="1" applyFill="1"/>
  </cellXfs>
  <cellStyles count="42">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7">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205740</xdr:colOff>
      <xdr:row>1</xdr:row>
      <xdr:rowOff>11430</xdr:rowOff>
    </xdr:from>
    <xdr:to>
      <xdr:col>1</xdr:col>
      <xdr:colOff>6531412</xdr:colOff>
      <xdr:row>5</xdr:row>
      <xdr:rowOff>173355</xdr:rowOff>
    </xdr:to>
    <xdr:pic>
      <xdr:nvPicPr>
        <xdr:cNvPr id="2" name="Immagine 1" descr="Opto Engineering® - 20 years">
          <a:extLst>
            <a:ext uri="{FF2B5EF4-FFF2-40B4-BE49-F238E27FC236}">
              <a16:creationId xmlns:a16="http://schemas.microsoft.com/office/drawing/2014/main" id="{11DAE2F5-C028-AB0D-2924-8FAE368DD7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92405"/>
          <a:ext cx="6939082" cy="891540"/>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278509-6063-4D4E-92D7-58967D4F2EFD}" name="Tabella2" displayName="Tabella2" ref="A2:D22" totalsRowShown="0" headerRowDxfId="6">
  <autoFilter ref="A2:D22" xr:uid="{8F278509-6063-4D4E-92D7-58967D4F2EFD}"/>
  <tableColumns count="4">
    <tableColumn id="1" xr3:uid="{649497C5-25C1-4895-9D45-B2CC815A0AD6}" name="Mag"/>
    <tableColumn id="2" xr3:uid="{0A70FC28-25C6-4B95-B3AA-6096F66FAB0C}" name=" FieldY"/>
    <tableColumn id="3" xr3:uid="{B343892B-32A3-4565-9780-D9591CC0009F}" name=" DiopA">
      <calculatedColumnFormula>'Foglio di supporto'!C4+'Foglio di supporto'!C59</calculatedColumnFormula>
    </tableColumn>
    <tableColumn id="4" xr3:uid="{9F41896E-ED52-4100-A53D-1312C1C362A4}" name=" DiopB">
      <calculatedColumnFormula>'Foglio di supporto'!D4+'Foglio di supporto'!D59</calculatedColumnFormula>
    </tableColumn>
  </tableColumns>
  <tableStyleInfo name="TableStyleLight1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40E70B-0BAF-4586-B1FC-6016CED49C4A}" name="Tabella3" displayName="Tabella3" ref="A2:D22" totalsRowShown="0" headerRowDxfId="5">
  <autoFilter ref="A2:D22" xr:uid="{BE40E70B-0BAF-4586-B1FC-6016CED49C4A}"/>
  <tableColumns count="4">
    <tableColumn id="1" xr3:uid="{0E2A35CA-61A0-452C-824D-7C73C661DEA1}" name="Mag"/>
    <tableColumn id="2" xr3:uid="{E0C8F57F-82FA-4B52-8862-DB7DF63B5E5C}" name=" FieldY"/>
    <tableColumn id="3" xr3:uid="{634B3E34-E100-4637-BA07-9F081ABA788A}" name=" DiopA">
      <calculatedColumnFormula>'Foglio di supporto'!H4+'Foglio di supporto'!C59</calculatedColumnFormula>
    </tableColumn>
    <tableColumn id="4" xr3:uid="{0DB7B8ED-CABD-4803-96FA-49B3A6F55AAE}" name=" DiopB">
      <calculatedColumnFormula>'Foglio di supporto'!I4+'Foglio di supporto'!D59</calculatedColumnFormula>
    </tableColumn>
  </tableColumns>
  <tableStyleInfo name="TableStyleLight1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CB46C3-40B2-480A-AFFD-6974F6A86078}" name="Tabella4" displayName="Tabella4" ref="A2:D22" totalsRowShown="0" headerRowDxfId="4">
  <autoFilter ref="A2:D22" xr:uid="{82CB46C3-40B2-480A-AFFD-6974F6A86078}"/>
  <tableColumns count="4">
    <tableColumn id="1" xr3:uid="{8B1B3E18-54A0-40FA-BC1A-2FBBD69E4FFB}" name="Mag"/>
    <tableColumn id="2" xr3:uid="{E94EFC3A-8B89-4FB2-BF4B-BF141D859F91}" name=" FieldY"/>
    <tableColumn id="3" xr3:uid="{73714E8E-160D-4013-9B26-48F9CC193649}" name=" DiopA">
      <calculatedColumnFormula>'Foglio di supporto'!M4+'Foglio di supporto'!C59</calculatedColumnFormula>
    </tableColumn>
    <tableColumn id="4" xr3:uid="{729C8A74-A607-4F9B-835D-D2FE2EF774A3}" name=" DiopB">
      <calculatedColumnFormula>'Foglio di supporto'!N4+'Foglio di supporto'!D59</calculatedColumnFormula>
    </tableColumn>
  </tableColumns>
  <tableStyleInfo name="TableStyleLight1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1A1679A-4244-4CB7-8D8D-9D3763F9298A}" name="Tabella5" displayName="Tabella5" ref="A2:D22" totalsRowShown="0" headerRowDxfId="3">
  <autoFilter ref="A2:D22" xr:uid="{91A1679A-4244-4CB7-8D8D-9D3763F9298A}"/>
  <tableColumns count="4">
    <tableColumn id="1" xr3:uid="{45FA2C0D-4529-4A67-9907-E1CEF80DECC0}" name="Mag"/>
    <tableColumn id="2" xr3:uid="{7919AF5B-2E8A-45E5-82FB-D844685DFD68}" name=" FieldY"/>
    <tableColumn id="3" xr3:uid="{DAC9132A-1651-49FE-A142-CA66FB3AF528}" name=" DiopA">
      <calculatedColumnFormula>'Foglio di supporto'!C29</calculatedColumnFormula>
    </tableColumn>
    <tableColumn id="4" xr3:uid="{23934CD9-9058-4985-9BCE-9400AF055740}" name=" DiopB">
      <calculatedColumnFormula>'Foglio di supporto'!D29</calculatedColumnFormula>
    </tableColumn>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65AEC91-ED2C-430B-8A79-D39D89EDB392}" name="Tabella6" displayName="Tabella6" ref="A2:D22" totalsRowShown="0" headerRowDxfId="2">
  <autoFilter ref="A2:D22" xr:uid="{465AEC91-ED2C-430B-8A79-D39D89EDB392}"/>
  <tableColumns count="4">
    <tableColumn id="1" xr3:uid="{A5218B64-5728-4147-B157-60ACF77F0319}" name="Mag"/>
    <tableColumn id="2" xr3:uid="{9C160689-7297-42F0-BA0C-AC8D72EAA14E}" name=" FieldY"/>
    <tableColumn id="3" xr3:uid="{454A3411-AE81-4E69-8A28-75412A175A51}" name=" DiopA">
      <calculatedColumnFormula>'Foglio di supporto'!X4+'Foglio di supporto'!C59</calculatedColumnFormula>
    </tableColumn>
    <tableColumn id="4" xr3:uid="{FAE0ADDA-628F-45F3-A6B9-BB2D943E6073}" name=" DiopB">
      <calculatedColumnFormula>'Foglio di supporto'!Y4+'Foglio di supporto'!D59</calculatedColumnFormula>
    </tableColumn>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5D150F-1789-435E-8B23-5F3AC9C5DFFE}" name="Tabella7" displayName="Tabella7" ref="A2:D22" totalsRowShown="0" headerRowDxfId="1">
  <autoFilter ref="A2:D22" xr:uid="{3B5D150F-1789-435E-8B23-5F3AC9C5DFFE}"/>
  <tableColumns count="4">
    <tableColumn id="1" xr3:uid="{CEF71533-BAED-498C-9E2A-9197405EA5E1}" name="Mag"/>
    <tableColumn id="2" xr3:uid="{79502772-0769-4D47-8D99-0B9B88761EF6}" name=" FieldY"/>
    <tableColumn id="3" xr3:uid="{01F8794E-F6B8-4A27-B6BB-F08F850939A3}" name=" DiopA">
      <calculatedColumnFormula>'Foglio di supporto'!AC4+'Foglio di supporto'!C59</calculatedColumnFormula>
    </tableColumn>
    <tableColumn id="4" xr3:uid="{926704F8-0F53-4A96-BB9C-C08674F6308F}" name=" DiopB">
      <calculatedColumnFormula>'Foglio di supporto'!AD4+'Foglio di supporto'!D59</calculatedColumnFormula>
    </tableColumn>
  </tableColumns>
  <tableStyleInfo name="TableStyleLight14"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AC4D812-D3C9-47F9-9F57-258CC2300442}" name="Tabella8" displayName="Tabella8" ref="A2:D22" totalsRowShown="0" headerRowDxfId="0">
  <autoFilter ref="A2:D22" xr:uid="{8AC4D812-D3C9-47F9-9F57-258CC2300442}"/>
  <tableColumns count="4">
    <tableColumn id="1" xr3:uid="{1BDC6CCB-2604-47DC-A9C8-51DC099C03F3}" name="Mag"/>
    <tableColumn id="2" xr3:uid="{2D84C5F6-5E31-49DE-A8D1-D7E30FB0F25D}" name=" FieldY"/>
    <tableColumn id="3" xr3:uid="{2DEC0B5E-DA00-4560-B6FD-C915CE0B37A9}" name=" DiopA">
      <calculatedColumnFormula>'Foglio di supporto'!AI4+'Foglio di supporto'!C59</calculatedColumnFormula>
    </tableColumn>
    <tableColumn id="4" xr3:uid="{46E9EF56-8E48-4B1F-B3F0-439095D4FA9A}" name=" DiopB">
      <calculatedColumnFormula>'Foglio di supporto'!AJ4+'Foglio di supporto'!D59</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0F65-250D-4614-8CB4-6F7B222998A1}">
  <dimension ref="B1:D21"/>
  <sheetViews>
    <sheetView tabSelected="1" workbookViewId="0">
      <selection activeCell="D14" sqref="D14"/>
    </sheetView>
  </sheetViews>
  <sheetFormatPr defaultRowHeight="15" x14ac:dyDescent="0.25"/>
  <cols>
    <col min="1" max="1" width="9.140625" style="4"/>
    <col min="2" max="2" width="137.5703125" style="4" customWidth="1"/>
    <col min="3" max="3" width="13.140625" style="4" customWidth="1"/>
    <col min="4" max="4" width="14.140625" style="4" customWidth="1"/>
    <col min="5" max="16384" width="9.140625" style="4"/>
  </cols>
  <sheetData>
    <row r="1" spans="2:4" x14ac:dyDescent="0.25">
      <c r="C1" s="22" t="s">
        <v>9</v>
      </c>
      <c r="D1" s="5">
        <v>2.1</v>
      </c>
    </row>
    <row r="2" spans="2:4" x14ac:dyDescent="0.25">
      <c r="C2" s="23" t="s">
        <v>10</v>
      </c>
      <c r="D2" s="6">
        <v>45132</v>
      </c>
    </row>
    <row r="9" spans="2:4" ht="21" x14ac:dyDescent="0.35">
      <c r="B9" s="7" t="s">
        <v>21</v>
      </c>
    </row>
    <row r="10" spans="2:4" x14ac:dyDescent="0.25">
      <c r="B10" s="8"/>
    </row>
    <row r="11" spans="2:4" s="10" customFormat="1" ht="15" customHeight="1" x14ac:dyDescent="0.25">
      <c r="B11" s="9" t="s">
        <v>27</v>
      </c>
    </row>
    <row r="12" spans="2:4" s="10" customFormat="1" x14ac:dyDescent="0.25">
      <c r="B12" s="9" t="s">
        <v>22</v>
      </c>
    </row>
    <row r="13" spans="2:4" s="10" customFormat="1" ht="15" customHeight="1" x14ac:dyDescent="0.25">
      <c r="B13" s="9" t="s">
        <v>39</v>
      </c>
    </row>
    <row r="14" spans="2:4" s="10" customFormat="1" x14ac:dyDescent="0.25">
      <c r="B14" s="9" t="s">
        <v>40</v>
      </c>
    </row>
    <row r="15" spans="2:4" s="10" customFormat="1" ht="15" customHeight="1" x14ac:dyDescent="0.25">
      <c r="B15" s="9" t="s">
        <v>26</v>
      </c>
    </row>
    <row r="16" spans="2:4" x14ac:dyDescent="0.25">
      <c r="B16" s="8"/>
    </row>
    <row r="17" spans="2:2" ht="30" x14ac:dyDescent="0.25">
      <c r="B17" s="9" t="s">
        <v>24</v>
      </c>
    </row>
    <row r="18" spans="2:2" x14ac:dyDescent="0.25">
      <c r="B18" s="9"/>
    </row>
    <row r="19" spans="2:2" ht="45" x14ac:dyDescent="0.25">
      <c r="B19" s="9" t="s">
        <v>23</v>
      </c>
    </row>
    <row r="20" spans="2:2" ht="15.75" thickBot="1" x14ac:dyDescent="0.3">
      <c r="B20" s="9"/>
    </row>
    <row r="21" spans="2:2" ht="30.75" thickBot="1" x14ac:dyDescent="0.3">
      <c r="B21" s="24" t="s">
        <v>25</v>
      </c>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BF805-00A8-4182-8F19-2942C5BB02D6}">
  <dimension ref="A1:AJ78"/>
  <sheetViews>
    <sheetView workbookViewId="0">
      <selection activeCell="O27" sqref="O27"/>
    </sheetView>
  </sheetViews>
  <sheetFormatPr defaultRowHeight="15" x14ac:dyDescent="0.25"/>
  <cols>
    <col min="3" max="3" width="12.85546875" customWidth="1"/>
    <col min="5" max="5" width="11.140625" customWidth="1"/>
    <col min="6" max="6" width="12.140625" customWidth="1"/>
    <col min="7" max="7" width="13.7109375" customWidth="1"/>
    <col min="14" max="14" width="10.140625" customWidth="1"/>
    <col min="15" max="15" width="15.7109375" customWidth="1"/>
    <col min="23" max="23" width="15.5703125" customWidth="1"/>
  </cols>
  <sheetData>
    <row r="1" spans="1:36" ht="33.75" x14ac:dyDescent="0.5">
      <c r="O1" s="3" t="s">
        <v>51</v>
      </c>
    </row>
    <row r="2" spans="1:36" ht="38.25" customHeight="1" x14ac:dyDescent="0.5">
      <c r="A2" s="3" t="s">
        <v>44</v>
      </c>
      <c r="F2" s="3" t="s">
        <v>43</v>
      </c>
      <c r="K2" s="3" t="s">
        <v>42</v>
      </c>
      <c r="P2" s="3" t="s">
        <v>41</v>
      </c>
      <c r="V2" s="3" t="s">
        <v>45</v>
      </c>
      <c r="AA2" s="3" t="s">
        <v>46</v>
      </c>
      <c r="AG2" s="3" t="s">
        <v>47</v>
      </c>
    </row>
    <row r="3" spans="1:36" x14ac:dyDescent="0.25">
      <c r="A3" s="1" t="s">
        <v>0</v>
      </c>
      <c r="B3" s="1" t="s">
        <v>1</v>
      </c>
      <c r="C3" s="1" t="s">
        <v>2</v>
      </c>
      <c r="D3" s="1" t="s">
        <v>3</v>
      </c>
      <c r="F3" s="1" t="s">
        <v>0</v>
      </c>
      <c r="G3" s="1" t="s">
        <v>1</v>
      </c>
      <c r="H3" s="1" t="s">
        <v>2</v>
      </c>
      <c r="I3" s="1" t="s">
        <v>3</v>
      </c>
      <c r="K3" s="1" t="s">
        <v>0</v>
      </c>
      <c r="L3" s="1" t="s">
        <v>1</v>
      </c>
      <c r="M3" s="1" t="s">
        <v>2</v>
      </c>
      <c r="N3" s="1" t="s">
        <v>3</v>
      </c>
      <c r="P3" s="1" t="s">
        <v>0</v>
      </c>
      <c r="Q3" s="1" t="s">
        <v>1</v>
      </c>
      <c r="R3" s="1" t="s">
        <v>2</v>
      </c>
      <c r="S3" s="1" t="s">
        <v>3</v>
      </c>
      <c r="V3" s="1" t="s">
        <v>0</v>
      </c>
      <c r="W3" s="1" t="s">
        <v>1</v>
      </c>
      <c r="X3" s="1" t="s">
        <v>2</v>
      </c>
      <c r="Y3" s="1" t="s">
        <v>3</v>
      </c>
      <c r="AA3" s="1" t="s">
        <v>0</v>
      </c>
      <c r="AB3" s="1" t="s">
        <v>1</v>
      </c>
      <c r="AC3" s="1" t="s">
        <v>2</v>
      </c>
      <c r="AD3" s="1" t="s">
        <v>3</v>
      </c>
      <c r="AG3" s="1" t="s">
        <v>0</v>
      </c>
      <c r="AH3" s="1" t="s">
        <v>1</v>
      </c>
      <c r="AI3" s="1" t="s">
        <v>2</v>
      </c>
      <c r="AJ3" s="1" t="s">
        <v>3</v>
      </c>
    </row>
    <row r="4" spans="1:36" x14ac:dyDescent="0.25">
      <c r="A4">
        <v>0.18</v>
      </c>
      <c r="B4">
        <v>30.555599999999998</v>
      </c>
      <c r="C4">
        <v>-6.2583000000000002</v>
      </c>
      <c r="D4">
        <v>7.5655000000000001</v>
      </c>
      <c r="F4">
        <v>0.18</v>
      </c>
      <c r="G4">
        <v>30.555599999999998</v>
      </c>
      <c r="H4">
        <v>-6.5598999999999998</v>
      </c>
      <c r="I4">
        <v>7.6012000000000004</v>
      </c>
      <c r="K4">
        <v>0.18</v>
      </c>
      <c r="L4">
        <v>30.555599999999998</v>
      </c>
      <c r="M4">
        <v>-6.8768000000000002</v>
      </c>
      <c r="N4">
        <v>7.6497000000000002</v>
      </c>
      <c r="P4">
        <v>0.18</v>
      </c>
      <c r="Q4">
        <v>30.555599999999998</v>
      </c>
      <c r="R4">
        <v>-7.2084999999999999</v>
      </c>
      <c r="S4">
        <v>7.7081</v>
      </c>
      <c r="V4">
        <v>0.18</v>
      </c>
      <c r="W4">
        <v>30.555599999999998</v>
      </c>
      <c r="X4">
        <v>-7.4718999999999998</v>
      </c>
      <c r="Y4">
        <v>7.7411000000000003</v>
      </c>
      <c r="AA4">
        <v>0.18</v>
      </c>
      <c r="AB4">
        <v>30.555599999999998</v>
      </c>
      <c r="AC4">
        <v>-7.5411000000000001</v>
      </c>
      <c r="AD4">
        <v>7.7034000000000002</v>
      </c>
      <c r="AG4">
        <v>0.18</v>
      </c>
      <c r="AH4">
        <v>30.555599999999998</v>
      </c>
      <c r="AI4">
        <v>-7.8209</v>
      </c>
      <c r="AJ4">
        <v>7.7358000000000002</v>
      </c>
    </row>
    <row r="5" spans="1:36" x14ac:dyDescent="0.25">
      <c r="A5">
        <v>0.19889999999999999</v>
      </c>
      <c r="B5">
        <v>27.645499999999998</v>
      </c>
      <c r="C5">
        <v>-4.6726999999999999</v>
      </c>
      <c r="D5">
        <v>6.9414999999999996</v>
      </c>
      <c r="F5">
        <v>0.19889999999999999</v>
      </c>
      <c r="G5">
        <v>27.645499999999998</v>
      </c>
      <c r="H5">
        <v>-4.8849</v>
      </c>
      <c r="I5">
        <v>6.9425999999999997</v>
      </c>
      <c r="K5">
        <v>0.19889999999999999</v>
      </c>
      <c r="L5">
        <v>27.645499999999998</v>
      </c>
      <c r="M5">
        <v>-5.1109999999999998</v>
      </c>
      <c r="N5">
        <v>6.9600999999999997</v>
      </c>
      <c r="P5">
        <v>0.19889999999999999</v>
      </c>
      <c r="Q5">
        <v>27.645499999999998</v>
      </c>
      <c r="R5">
        <v>-5.2245999999999997</v>
      </c>
      <c r="S5">
        <v>6.931</v>
      </c>
      <c r="V5">
        <v>0.19889999999999999</v>
      </c>
      <c r="W5">
        <v>27.645499999999998</v>
      </c>
      <c r="X5">
        <v>-5.2923999999999998</v>
      </c>
      <c r="Y5">
        <v>6.8827999999999996</v>
      </c>
      <c r="AA5">
        <v>0.19889999999999999</v>
      </c>
      <c r="AB5">
        <v>27.645499999999998</v>
      </c>
      <c r="AC5">
        <v>-5.4410999999999996</v>
      </c>
      <c r="AD5">
        <v>6.8670999999999998</v>
      </c>
      <c r="AE5" s="1"/>
      <c r="AG5">
        <v>0.19889999999999999</v>
      </c>
      <c r="AH5">
        <v>27.645499999999998</v>
      </c>
      <c r="AI5">
        <v>-5.7009999999999996</v>
      </c>
      <c r="AJ5">
        <v>6.8959000000000001</v>
      </c>
    </row>
    <row r="6" spans="1:36" x14ac:dyDescent="0.25">
      <c r="A6">
        <v>0.21790000000000001</v>
      </c>
      <c r="B6">
        <v>25.241499999999998</v>
      </c>
      <c r="C6">
        <v>-3.0636000000000001</v>
      </c>
      <c r="D6">
        <v>6.2068000000000003</v>
      </c>
      <c r="F6">
        <v>0.21790000000000001</v>
      </c>
      <c r="G6">
        <v>25.241499999999998</v>
      </c>
      <c r="H6">
        <v>-3.2202999999999999</v>
      </c>
      <c r="I6">
        <v>6.1837999999999997</v>
      </c>
      <c r="K6">
        <v>0.21790000000000001</v>
      </c>
      <c r="L6">
        <v>25.241499999999998</v>
      </c>
      <c r="M6">
        <v>-3.3140999999999998</v>
      </c>
      <c r="N6">
        <v>6.1355000000000004</v>
      </c>
      <c r="P6">
        <v>0.21790000000000001</v>
      </c>
      <c r="Q6">
        <v>25.241499999999998</v>
      </c>
      <c r="R6">
        <v>-3.3871000000000002</v>
      </c>
      <c r="S6">
        <v>6.0788000000000002</v>
      </c>
      <c r="V6">
        <v>0.21790000000000001</v>
      </c>
      <c r="W6">
        <v>25.241499999999998</v>
      </c>
      <c r="X6">
        <v>-3.4594999999999998</v>
      </c>
      <c r="Y6">
        <v>6.0221999999999998</v>
      </c>
      <c r="AA6">
        <v>0.21790000000000001</v>
      </c>
      <c r="AB6">
        <v>25.241499999999998</v>
      </c>
      <c r="AC6">
        <v>-3.6217000000000001</v>
      </c>
      <c r="AD6">
        <v>6.0044000000000004</v>
      </c>
      <c r="AG6">
        <v>0.21790000000000001</v>
      </c>
      <c r="AH6">
        <v>25.241499999999998</v>
      </c>
      <c r="AI6">
        <v>-3.7989000000000002</v>
      </c>
      <c r="AJ6">
        <v>5.9939999999999998</v>
      </c>
    </row>
    <row r="7" spans="1:36" x14ac:dyDescent="0.25">
      <c r="A7">
        <v>0.23680000000000001</v>
      </c>
      <c r="B7">
        <v>23.222200000000001</v>
      </c>
      <c r="C7">
        <v>-1.5749</v>
      </c>
      <c r="D7">
        <v>5.4111000000000002</v>
      </c>
      <c r="F7">
        <v>0.23680000000000001</v>
      </c>
      <c r="G7">
        <v>23.222200000000001</v>
      </c>
      <c r="H7">
        <v>-1.6753</v>
      </c>
      <c r="I7">
        <v>5.3554000000000004</v>
      </c>
      <c r="K7">
        <v>0.23680000000000001</v>
      </c>
      <c r="L7">
        <v>23.222200000000001</v>
      </c>
      <c r="M7">
        <v>-1.7545999999999999</v>
      </c>
      <c r="N7">
        <v>5.2906000000000004</v>
      </c>
      <c r="P7">
        <v>0.23680000000000001</v>
      </c>
      <c r="Q7">
        <v>23.222200000000001</v>
      </c>
      <c r="R7">
        <v>-1.8331999999999999</v>
      </c>
      <c r="S7">
        <v>5.2259000000000002</v>
      </c>
      <c r="V7">
        <v>0.23680000000000001</v>
      </c>
      <c r="W7">
        <v>23.222200000000001</v>
      </c>
      <c r="X7">
        <v>-1.9181999999999999</v>
      </c>
      <c r="Y7">
        <v>5.1669999999999998</v>
      </c>
      <c r="AA7">
        <v>0.23680000000000001</v>
      </c>
      <c r="AB7">
        <v>23.222200000000001</v>
      </c>
      <c r="AC7">
        <v>-2.0348999999999999</v>
      </c>
      <c r="AD7">
        <v>5.1341999999999999</v>
      </c>
      <c r="AG7">
        <v>0.23680000000000001</v>
      </c>
      <c r="AH7">
        <v>23.222200000000001</v>
      </c>
      <c r="AI7">
        <v>-2.1707000000000001</v>
      </c>
      <c r="AJ7">
        <v>5.0834999999999999</v>
      </c>
    </row>
    <row r="8" spans="1:36" x14ac:dyDescent="0.25">
      <c r="A8">
        <v>0.25580000000000003</v>
      </c>
      <c r="B8">
        <v>21.502099999999999</v>
      </c>
      <c r="C8">
        <v>-0.25080000000000002</v>
      </c>
      <c r="D8">
        <v>4.5891999999999999</v>
      </c>
      <c r="F8">
        <v>0.25580000000000003</v>
      </c>
      <c r="G8">
        <v>21.502099999999999</v>
      </c>
      <c r="H8">
        <v>-0.33739999999999998</v>
      </c>
      <c r="I8">
        <v>4.5167000000000002</v>
      </c>
      <c r="K8">
        <v>0.25580000000000003</v>
      </c>
      <c r="L8">
        <v>21.502099999999999</v>
      </c>
      <c r="M8">
        <v>-0.42249999999999999</v>
      </c>
      <c r="N8">
        <v>4.444</v>
      </c>
      <c r="P8">
        <v>0.25580000000000003</v>
      </c>
      <c r="Q8">
        <v>21.502099999999999</v>
      </c>
      <c r="R8">
        <v>-0.50670000000000004</v>
      </c>
      <c r="S8">
        <v>4.3712999999999997</v>
      </c>
      <c r="V8">
        <v>0.25580000000000003</v>
      </c>
      <c r="W8">
        <v>21.502099999999999</v>
      </c>
      <c r="X8">
        <v>-0.59289999999999998</v>
      </c>
      <c r="Y8">
        <v>4.3021000000000003</v>
      </c>
      <c r="AA8">
        <v>0.25580000000000003</v>
      </c>
      <c r="AB8">
        <v>21.502099999999999</v>
      </c>
      <c r="AC8">
        <v>-0.69130000000000003</v>
      </c>
      <c r="AD8">
        <v>4.2481</v>
      </c>
      <c r="AG8">
        <v>0.25580000000000003</v>
      </c>
      <c r="AH8">
        <v>21.502099999999999</v>
      </c>
      <c r="AI8">
        <v>-0.79200000000000004</v>
      </c>
      <c r="AJ8">
        <v>4.1962000000000002</v>
      </c>
    </row>
    <row r="9" spans="1:36" x14ac:dyDescent="0.25">
      <c r="A9">
        <v>0.2747</v>
      </c>
      <c r="B9">
        <v>20.019200000000001</v>
      </c>
      <c r="C9">
        <v>0.90810000000000002</v>
      </c>
      <c r="D9">
        <v>3.7561</v>
      </c>
      <c r="F9">
        <v>0.2747</v>
      </c>
      <c r="G9">
        <v>20.019200000000001</v>
      </c>
      <c r="H9">
        <v>0.81640000000000001</v>
      </c>
      <c r="I9">
        <v>3.6757</v>
      </c>
      <c r="K9">
        <v>0.2747</v>
      </c>
      <c r="L9">
        <v>20.019200000000001</v>
      </c>
      <c r="M9">
        <v>0.72570000000000001</v>
      </c>
      <c r="N9">
        <v>3.5952000000000002</v>
      </c>
      <c r="P9">
        <v>0.2747</v>
      </c>
      <c r="Q9">
        <v>20.019200000000001</v>
      </c>
      <c r="R9">
        <v>0.63590000000000002</v>
      </c>
      <c r="S9">
        <v>3.5148000000000001</v>
      </c>
      <c r="V9">
        <v>0.2747</v>
      </c>
      <c r="W9">
        <v>20.019200000000001</v>
      </c>
      <c r="X9">
        <v>0.54720000000000002</v>
      </c>
      <c r="Y9">
        <v>3.4344000000000001</v>
      </c>
      <c r="AA9">
        <v>0.2747</v>
      </c>
      <c r="AB9">
        <v>20.019200000000001</v>
      </c>
      <c r="AC9">
        <v>0.45540000000000003</v>
      </c>
      <c r="AD9">
        <v>3.3639000000000001</v>
      </c>
      <c r="AG9">
        <v>0.2747</v>
      </c>
      <c r="AH9">
        <v>20.019200000000001</v>
      </c>
      <c r="AI9">
        <v>0.36249999999999999</v>
      </c>
      <c r="AJ9">
        <v>3.2949999999999999</v>
      </c>
    </row>
    <row r="10" spans="1:36" x14ac:dyDescent="0.25">
      <c r="A10">
        <v>0.29370000000000002</v>
      </c>
      <c r="B10">
        <v>18.727599999999999</v>
      </c>
      <c r="C10">
        <v>1.9167000000000001</v>
      </c>
      <c r="D10">
        <v>2.9201999999999999</v>
      </c>
      <c r="F10">
        <v>0.29370000000000002</v>
      </c>
      <c r="G10">
        <v>18.727599999999999</v>
      </c>
      <c r="H10">
        <v>1.8196000000000001</v>
      </c>
      <c r="I10">
        <v>2.8321000000000001</v>
      </c>
      <c r="K10">
        <v>0.29370000000000002</v>
      </c>
      <c r="L10">
        <v>18.727599999999999</v>
      </c>
      <c r="M10">
        <v>1.7236</v>
      </c>
      <c r="N10">
        <v>2.7440000000000002</v>
      </c>
      <c r="P10">
        <v>0.29370000000000002</v>
      </c>
      <c r="Q10">
        <v>18.727599999999999</v>
      </c>
      <c r="R10">
        <v>1.6287</v>
      </c>
      <c r="S10">
        <v>2.6560000000000001</v>
      </c>
      <c r="V10">
        <v>0.29370000000000002</v>
      </c>
      <c r="W10">
        <v>18.727599999999999</v>
      </c>
      <c r="X10">
        <v>1.5348999999999999</v>
      </c>
      <c r="Y10">
        <v>2.5680000000000001</v>
      </c>
      <c r="AA10">
        <v>0.29370000000000002</v>
      </c>
      <c r="AB10">
        <v>18.727599999999999</v>
      </c>
      <c r="AC10">
        <v>1.4429000000000001</v>
      </c>
      <c r="AD10">
        <v>2.4830000000000001</v>
      </c>
      <c r="AG10">
        <v>0.29370000000000002</v>
      </c>
      <c r="AH10">
        <v>18.727599999999999</v>
      </c>
      <c r="AI10">
        <v>1.3512999999999999</v>
      </c>
      <c r="AJ10">
        <v>2.4007999999999998</v>
      </c>
    </row>
    <row r="11" spans="1:36" x14ac:dyDescent="0.25">
      <c r="A11">
        <v>0.31259999999999999</v>
      </c>
      <c r="B11">
        <v>17.592600000000001</v>
      </c>
      <c r="C11">
        <v>2.8006000000000002</v>
      </c>
      <c r="D11">
        <v>2.0817000000000001</v>
      </c>
      <c r="F11">
        <v>0.31259999999999999</v>
      </c>
      <c r="G11">
        <v>17.592600000000001</v>
      </c>
      <c r="H11">
        <v>2.6985999999999999</v>
      </c>
      <c r="I11">
        <v>1.986</v>
      </c>
      <c r="K11">
        <v>0.31259999999999999</v>
      </c>
      <c r="L11">
        <v>17.592600000000001</v>
      </c>
      <c r="M11">
        <v>2.5977000000000001</v>
      </c>
      <c r="N11">
        <v>1.8904000000000001</v>
      </c>
      <c r="P11">
        <v>0.31259999999999999</v>
      </c>
      <c r="Q11">
        <v>17.592600000000001</v>
      </c>
      <c r="R11">
        <v>2.4981</v>
      </c>
      <c r="S11">
        <v>1.7948999999999999</v>
      </c>
      <c r="V11">
        <v>0.31259999999999999</v>
      </c>
      <c r="W11">
        <v>17.592600000000001</v>
      </c>
      <c r="X11">
        <v>2.3996</v>
      </c>
      <c r="Y11">
        <v>1.6994</v>
      </c>
      <c r="AA11">
        <v>0.31259999999999999</v>
      </c>
      <c r="AB11">
        <v>17.592600000000001</v>
      </c>
      <c r="AC11">
        <v>2.3027000000000002</v>
      </c>
      <c r="AD11">
        <v>1.6041000000000001</v>
      </c>
      <c r="AG11">
        <v>0.31259999999999999</v>
      </c>
      <c r="AH11">
        <v>17.592600000000001</v>
      </c>
      <c r="AI11">
        <v>2.2092000000000001</v>
      </c>
      <c r="AJ11">
        <v>1.5108999999999999</v>
      </c>
    </row>
    <row r="12" spans="1:36" x14ac:dyDescent="0.25">
      <c r="A12">
        <v>0.33160000000000001</v>
      </c>
      <c r="B12">
        <v>16.587299999999999</v>
      </c>
      <c r="C12">
        <v>3.5808</v>
      </c>
      <c r="D12">
        <v>1.2405999999999999</v>
      </c>
      <c r="F12">
        <v>0.33160000000000001</v>
      </c>
      <c r="G12">
        <v>16.587299999999999</v>
      </c>
      <c r="H12">
        <v>3.4742000000000002</v>
      </c>
      <c r="I12">
        <v>1.1375</v>
      </c>
      <c r="K12">
        <v>0.33160000000000001</v>
      </c>
      <c r="L12">
        <v>16.587299999999999</v>
      </c>
      <c r="M12">
        <v>3.3689</v>
      </c>
      <c r="N12">
        <v>1.0344</v>
      </c>
      <c r="P12">
        <v>0.33160000000000001</v>
      </c>
      <c r="Q12">
        <v>16.587299999999999</v>
      </c>
      <c r="R12">
        <v>3.2648000000000001</v>
      </c>
      <c r="S12">
        <v>0.93140000000000001</v>
      </c>
      <c r="V12">
        <v>0.33160000000000001</v>
      </c>
      <c r="W12">
        <v>16.587299999999999</v>
      </c>
      <c r="X12">
        <v>3.1619999999999999</v>
      </c>
      <c r="Y12">
        <v>0.82840000000000003</v>
      </c>
      <c r="AA12">
        <v>0.33160000000000001</v>
      </c>
      <c r="AB12">
        <v>16.587299999999999</v>
      </c>
      <c r="AC12">
        <v>3.0604</v>
      </c>
      <c r="AD12">
        <v>0.72540000000000004</v>
      </c>
      <c r="AG12">
        <v>0.33160000000000001</v>
      </c>
      <c r="AH12">
        <v>16.587299999999999</v>
      </c>
      <c r="AI12">
        <v>2.9621</v>
      </c>
      <c r="AJ12">
        <v>0.62280000000000002</v>
      </c>
    </row>
    <row r="13" spans="1:36" x14ac:dyDescent="0.25">
      <c r="A13">
        <v>0.35049999999999998</v>
      </c>
      <c r="B13">
        <v>15.6907</v>
      </c>
      <c r="C13">
        <v>4.2736999999999998</v>
      </c>
      <c r="D13">
        <v>0.39700000000000002</v>
      </c>
      <c r="F13">
        <v>0.35049999999999998</v>
      </c>
      <c r="G13">
        <v>15.6907</v>
      </c>
      <c r="H13">
        <v>4.1628999999999996</v>
      </c>
      <c r="I13">
        <v>0.28649999999999998</v>
      </c>
      <c r="K13">
        <v>0.35049999999999998</v>
      </c>
      <c r="L13">
        <v>15.6907</v>
      </c>
      <c r="M13">
        <v>4.0534999999999997</v>
      </c>
      <c r="N13">
        <v>0.17599999999999999</v>
      </c>
      <c r="P13">
        <v>0.35049999999999998</v>
      </c>
      <c r="Q13">
        <v>15.6907</v>
      </c>
      <c r="R13">
        <v>3.9453999999999998</v>
      </c>
      <c r="S13">
        <v>6.5500000000000003E-2</v>
      </c>
      <c r="V13">
        <v>0.35049999999999998</v>
      </c>
      <c r="W13">
        <v>15.6907</v>
      </c>
      <c r="X13">
        <v>3.8386</v>
      </c>
      <c r="Y13">
        <v>-4.4900000000000002E-2</v>
      </c>
      <c r="AA13">
        <v>0.35049999999999998</v>
      </c>
      <c r="AB13">
        <v>15.6907</v>
      </c>
      <c r="AC13">
        <v>3.7332000000000001</v>
      </c>
      <c r="AD13">
        <v>-0.15529999999999999</v>
      </c>
      <c r="AG13">
        <v>0.35049999999999998</v>
      </c>
      <c r="AH13">
        <v>15.6907</v>
      </c>
      <c r="AI13">
        <v>3.6288999999999998</v>
      </c>
      <c r="AJ13">
        <v>-0.26569999999999999</v>
      </c>
    </row>
    <row r="14" spans="1:36" x14ac:dyDescent="0.25">
      <c r="A14">
        <v>0.3695</v>
      </c>
      <c r="B14">
        <v>14.885999999999999</v>
      </c>
      <c r="C14">
        <v>4.8928000000000003</v>
      </c>
      <c r="D14">
        <v>-0.44900000000000001</v>
      </c>
      <c r="F14">
        <v>0.3695</v>
      </c>
      <c r="G14">
        <v>14.885999999999999</v>
      </c>
      <c r="H14">
        <v>4.7781000000000002</v>
      </c>
      <c r="I14">
        <v>-0.56689999999999996</v>
      </c>
      <c r="K14">
        <v>0.3695</v>
      </c>
      <c r="L14">
        <v>14.885999999999999</v>
      </c>
      <c r="M14">
        <v>4.6649000000000003</v>
      </c>
      <c r="N14">
        <v>-0.68479999999999996</v>
      </c>
      <c r="P14">
        <v>0.3695</v>
      </c>
      <c r="Q14">
        <v>14.885999999999999</v>
      </c>
      <c r="R14">
        <v>4.5530999999999997</v>
      </c>
      <c r="S14">
        <v>-0.80269999999999997</v>
      </c>
      <c r="V14">
        <v>0.3695</v>
      </c>
      <c r="W14">
        <v>14.885999999999999</v>
      </c>
      <c r="X14">
        <v>4.4427000000000003</v>
      </c>
      <c r="Y14">
        <v>-0.92059999999999997</v>
      </c>
      <c r="AA14">
        <v>0.3695</v>
      </c>
      <c r="AB14">
        <v>14.885999999999999</v>
      </c>
      <c r="AC14">
        <v>4.3335999999999997</v>
      </c>
      <c r="AD14">
        <v>-1.0384</v>
      </c>
      <c r="AG14">
        <v>0.3695</v>
      </c>
      <c r="AH14">
        <v>14.885999999999999</v>
      </c>
      <c r="AI14">
        <v>4.2259000000000002</v>
      </c>
      <c r="AJ14">
        <v>-1.1561999999999999</v>
      </c>
    </row>
    <row r="15" spans="1:36" x14ac:dyDescent="0.25">
      <c r="A15">
        <v>0.38840000000000002</v>
      </c>
      <c r="B15">
        <v>14.1599</v>
      </c>
      <c r="C15">
        <v>5.4488000000000003</v>
      </c>
      <c r="D15">
        <v>-1.2974000000000001</v>
      </c>
      <c r="F15">
        <v>0.38840000000000002</v>
      </c>
      <c r="G15">
        <v>14.1599</v>
      </c>
      <c r="H15">
        <v>5.3305999999999996</v>
      </c>
      <c r="I15">
        <v>-1.4227000000000001</v>
      </c>
      <c r="K15">
        <v>0.38840000000000002</v>
      </c>
      <c r="L15">
        <v>14.1599</v>
      </c>
      <c r="M15">
        <v>5.2138999999999998</v>
      </c>
      <c r="N15">
        <v>-1.548</v>
      </c>
      <c r="P15">
        <v>0.38840000000000002</v>
      </c>
      <c r="Q15">
        <v>14.1599</v>
      </c>
      <c r="R15">
        <v>5.0986000000000002</v>
      </c>
      <c r="S15">
        <v>-1.6733</v>
      </c>
      <c r="V15">
        <v>0.38840000000000002</v>
      </c>
      <c r="W15">
        <v>14.1599</v>
      </c>
      <c r="X15">
        <v>4.9847999999999999</v>
      </c>
      <c r="Y15">
        <v>-1.7985</v>
      </c>
      <c r="AA15">
        <v>0.38840000000000002</v>
      </c>
      <c r="AB15">
        <v>14.1599</v>
      </c>
      <c r="AC15">
        <v>4.8724999999999996</v>
      </c>
      <c r="AD15">
        <v>-1.9237</v>
      </c>
      <c r="AG15">
        <v>0.38840000000000002</v>
      </c>
      <c r="AH15">
        <v>14.1599</v>
      </c>
      <c r="AI15">
        <v>4.7614999999999998</v>
      </c>
      <c r="AJ15">
        <v>-2.0489000000000002</v>
      </c>
    </row>
    <row r="16" spans="1:36" x14ac:dyDescent="0.25">
      <c r="A16">
        <v>0.40739999999999998</v>
      </c>
      <c r="B16">
        <v>13.501300000000001</v>
      </c>
      <c r="C16">
        <v>5.9485999999999999</v>
      </c>
      <c r="D16">
        <v>-2.1453000000000002</v>
      </c>
      <c r="F16">
        <v>0.40739999999999998</v>
      </c>
      <c r="G16">
        <v>13.501300000000001</v>
      </c>
      <c r="H16">
        <v>5.8282999999999996</v>
      </c>
      <c r="I16">
        <v>-2.2797000000000001</v>
      </c>
      <c r="K16">
        <v>0.40739999999999998</v>
      </c>
      <c r="L16">
        <v>13.501300000000001</v>
      </c>
      <c r="M16">
        <v>5.7091000000000003</v>
      </c>
      <c r="N16">
        <v>-2.4135</v>
      </c>
      <c r="P16">
        <v>0.40739999999999998</v>
      </c>
      <c r="Q16">
        <v>13.501300000000001</v>
      </c>
      <c r="R16">
        <v>5.5907</v>
      </c>
      <c r="S16">
        <v>-2.5461999999999998</v>
      </c>
      <c r="V16">
        <v>0.40739999999999998</v>
      </c>
      <c r="W16">
        <v>13.501300000000001</v>
      </c>
      <c r="X16">
        <v>5.4737999999999998</v>
      </c>
      <c r="Y16">
        <v>-2.6787999999999998</v>
      </c>
      <c r="AA16">
        <v>0.40739999999999998</v>
      </c>
      <c r="AB16">
        <v>13.501300000000001</v>
      </c>
      <c r="AC16">
        <v>5.3582999999999998</v>
      </c>
      <c r="AD16">
        <v>-2.8115000000000001</v>
      </c>
      <c r="AG16">
        <v>0.40739999999999998</v>
      </c>
      <c r="AH16">
        <v>13.501300000000001</v>
      </c>
      <c r="AI16">
        <v>5.2443</v>
      </c>
      <c r="AJ16">
        <v>-2.9441000000000002</v>
      </c>
    </row>
    <row r="17" spans="1:36" x14ac:dyDescent="0.25">
      <c r="A17">
        <v>0.42630000000000001</v>
      </c>
      <c r="B17">
        <v>12.901199999999999</v>
      </c>
      <c r="C17">
        <v>6.4019000000000004</v>
      </c>
      <c r="D17">
        <v>-2.9956</v>
      </c>
      <c r="F17">
        <v>0.42630000000000001</v>
      </c>
      <c r="G17">
        <v>12.901199999999999</v>
      </c>
      <c r="H17">
        <v>6.2784000000000004</v>
      </c>
      <c r="I17">
        <v>-3.1374</v>
      </c>
      <c r="K17">
        <v>0.42630000000000001</v>
      </c>
      <c r="L17">
        <v>12.901199999999999</v>
      </c>
      <c r="M17">
        <v>6.1565000000000003</v>
      </c>
      <c r="N17">
        <v>-3.2791999999999999</v>
      </c>
      <c r="P17">
        <v>0.42630000000000001</v>
      </c>
      <c r="Q17">
        <v>12.901199999999999</v>
      </c>
      <c r="R17">
        <v>6.0362</v>
      </c>
      <c r="S17">
        <v>-3.4209999999999998</v>
      </c>
      <c r="V17">
        <v>0.42630000000000001</v>
      </c>
      <c r="W17">
        <v>12.901199999999999</v>
      </c>
      <c r="X17">
        <v>5.9166999999999996</v>
      </c>
      <c r="Y17">
        <v>-3.5615000000000001</v>
      </c>
      <c r="AA17">
        <v>0.42630000000000001</v>
      </c>
      <c r="AB17">
        <v>12.901199999999999</v>
      </c>
      <c r="AC17">
        <v>5.7984</v>
      </c>
      <c r="AD17">
        <v>-3.7016</v>
      </c>
      <c r="AG17">
        <v>0.42630000000000001</v>
      </c>
      <c r="AH17">
        <v>12.901199999999999</v>
      </c>
      <c r="AI17">
        <v>5.6816000000000004</v>
      </c>
      <c r="AJ17">
        <v>-3.8416000000000001</v>
      </c>
    </row>
    <row r="18" spans="1:36" x14ac:dyDescent="0.25">
      <c r="A18">
        <v>0.44529999999999997</v>
      </c>
      <c r="B18">
        <v>12.3522</v>
      </c>
      <c r="C18">
        <v>6.8146000000000004</v>
      </c>
      <c r="D18">
        <v>-3.8487</v>
      </c>
      <c r="F18">
        <v>0.44529999999999997</v>
      </c>
      <c r="G18">
        <v>12.3522</v>
      </c>
      <c r="H18">
        <v>6.6882999999999999</v>
      </c>
      <c r="I18">
        <v>-3.9980000000000002</v>
      </c>
      <c r="K18">
        <v>0.44529999999999997</v>
      </c>
      <c r="L18">
        <v>12.3522</v>
      </c>
      <c r="M18">
        <v>6.5636000000000001</v>
      </c>
      <c r="N18">
        <v>-4.1471999999999998</v>
      </c>
      <c r="P18">
        <v>0.44529999999999997</v>
      </c>
      <c r="Q18">
        <v>12.3522</v>
      </c>
      <c r="R18">
        <v>6.4405000000000001</v>
      </c>
      <c r="S18">
        <v>-4.2964000000000002</v>
      </c>
      <c r="V18">
        <v>0.44529999999999997</v>
      </c>
      <c r="W18">
        <v>12.3522</v>
      </c>
      <c r="X18">
        <v>6.3188000000000004</v>
      </c>
      <c r="Y18">
        <v>-4.4455</v>
      </c>
      <c r="AA18">
        <v>0.44529999999999997</v>
      </c>
      <c r="AB18">
        <v>12.3522</v>
      </c>
      <c r="AC18">
        <v>6.1985000000000001</v>
      </c>
      <c r="AD18">
        <v>-4.5941000000000001</v>
      </c>
      <c r="AG18">
        <v>0.44529999999999997</v>
      </c>
      <c r="AH18">
        <v>12.3522</v>
      </c>
      <c r="AI18">
        <v>6.0791000000000004</v>
      </c>
      <c r="AJ18">
        <v>-4.7416</v>
      </c>
    </row>
    <row r="19" spans="1:36" x14ac:dyDescent="0.25">
      <c r="A19">
        <v>0.4642</v>
      </c>
      <c r="B19">
        <v>11.848100000000001</v>
      </c>
      <c r="C19">
        <v>7.1919000000000004</v>
      </c>
      <c r="D19">
        <v>-4.7045000000000003</v>
      </c>
      <c r="F19">
        <v>0.4642</v>
      </c>
      <c r="G19">
        <v>11.848100000000001</v>
      </c>
      <c r="H19">
        <v>7.0629</v>
      </c>
      <c r="I19">
        <v>-4.8613</v>
      </c>
      <c r="K19">
        <v>0.4642</v>
      </c>
      <c r="L19">
        <v>11.848100000000001</v>
      </c>
      <c r="M19">
        <v>6.9355000000000002</v>
      </c>
      <c r="N19">
        <v>-5.0180999999999996</v>
      </c>
      <c r="P19">
        <v>0.4642</v>
      </c>
      <c r="Q19">
        <v>11.848100000000001</v>
      </c>
      <c r="R19">
        <v>6.8098000000000001</v>
      </c>
      <c r="S19">
        <v>-5.1746999999999996</v>
      </c>
      <c r="V19">
        <v>0.4642</v>
      </c>
      <c r="W19">
        <v>11.848100000000001</v>
      </c>
      <c r="X19">
        <v>6.6856</v>
      </c>
      <c r="Y19">
        <v>-5.3311999999999999</v>
      </c>
      <c r="AA19">
        <v>0.4642</v>
      </c>
      <c r="AB19">
        <v>11.848100000000001</v>
      </c>
      <c r="AC19">
        <v>6.5629999999999997</v>
      </c>
      <c r="AD19">
        <v>-5.4877000000000002</v>
      </c>
      <c r="AG19">
        <v>0.4642</v>
      </c>
      <c r="AH19">
        <v>11.848100000000001</v>
      </c>
      <c r="AI19">
        <v>6.4417999999999997</v>
      </c>
      <c r="AJ19">
        <v>-5.6440999999999999</v>
      </c>
    </row>
    <row r="20" spans="1:36" x14ac:dyDescent="0.25">
      <c r="A20">
        <v>0.48320000000000002</v>
      </c>
      <c r="B20">
        <v>11.3834</v>
      </c>
      <c r="C20">
        <v>7.5377999999999998</v>
      </c>
      <c r="D20">
        <v>-5.5632000000000001</v>
      </c>
      <c r="F20">
        <v>0.48320000000000002</v>
      </c>
      <c r="G20">
        <v>11.3834</v>
      </c>
      <c r="H20">
        <v>7.4062999999999999</v>
      </c>
      <c r="I20">
        <v>-5.7275</v>
      </c>
      <c r="K20">
        <v>0.48320000000000002</v>
      </c>
      <c r="L20">
        <v>11.3834</v>
      </c>
      <c r="M20">
        <v>7.2763999999999998</v>
      </c>
      <c r="N20">
        <v>-5.8917000000000002</v>
      </c>
      <c r="P20">
        <v>0.48320000000000002</v>
      </c>
      <c r="Q20">
        <v>11.3834</v>
      </c>
      <c r="R20">
        <v>7.1482999999999999</v>
      </c>
      <c r="S20">
        <v>-6.0557999999999996</v>
      </c>
      <c r="V20">
        <v>0.48320000000000002</v>
      </c>
      <c r="W20">
        <v>11.3834</v>
      </c>
      <c r="X20">
        <v>7.0217000000000001</v>
      </c>
      <c r="Y20">
        <v>-6.2199</v>
      </c>
      <c r="AA20">
        <v>0.48320000000000002</v>
      </c>
      <c r="AB20">
        <v>11.3834</v>
      </c>
      <c r="AC20">
        <v>6.8967000000000001</v>
      </c>
      <c r="AD20">
        <v>-6.3838999999999997</v>
      </c>
      <c r="AG20">
        <v>0.48320000000000002</v>
      </c>
      <c r="AH20">
        <v>11.3834</v>
      </c>
      <c r="AI20">
        <v>6.7732999999999999</v>
      </c>
      <c r="AJ20">
        <v>-6.5477999999999996</v>
      </c>
    </row>
    <row r="21" spans="1:36" x14ac:dyDescent="0.25">
      <c r="A21">
        <v>0.50209999999999999</v>
      </c>
      <c r="B21">
        <v>10.953900000000001</v>
      </c>
      <c r="C21">
        <v>7.8559000000000001</v>
      </c>
      <c r="D21">
        <v>-6.4248000000000003</v>
      </c>
      <c r="F21">
        <v>0.50209999999999999</v>
      </c>
      <c r="G21">
        <v>10.953900000000001</v>
      </c>
      <c r="H21">
        <v>7.7220000000000004</v>
      </c>
      <c r="I21">
        <v>-6.5965999999999996</v>
      </c>
      <c r="K21">
        <v>0.50209999999999999</v>
      </c>
      <c r="L21">
        <v>10.953900000000001</v>
      </c>
      <c r="M21">
        <v>7.5898000000000003</v>
      </c>
      <c r="N21">
        <v>-6.7682000000000002</v>
      </c>
      <c r="P21">
        <v>0.50209999999999999</v>
      </c>
      <c r="Q21">
        <v>10.953900000000001</v>
      </c>
      <c r="R21">
        <v>7.4592999999999998</v>
      </c>
      <c r="S21">
        <v>-6.9398999999999997</v>
      </c>
      <c r="V21">
        <v>0.50209999999999999</v>
      </c>
      <c r="W21">
        <v>10.953900000000001</v>
      </c>
      <c r="X21">
        <v>7.3304999999999998</v>
      </c>
      <c r="Y21">
        <v>-7.1113999999999997</v>
      </c>
      <c r="AA21">
        <v>0.50209999999999999</v>
      </c>
      <c r="AB21">
        <v>10.953900000000001</v>
      </c>
      <c r="AC21">
        <v>7.2032999999999996</v>
      </c>
      <c r="AD21">
        <v>-7.2828999999999997</v>
      </c>
      <c r="AG21">
        <v>0.50209999999999999</v>
      </c>
      <c r="AH21">
        <v>10.953900000000001</v>
      </c>
      <c r="AI21">
        <v>7.0776000000000003</v>
      </c>
      <c r="AJ21">
        <v>-7.4543999999999997</v>
      </c>
    </row>
    <row r="22" spans="1:36" x14ac:dyDescent="0.25">
      <c r="A22">
        <v>0.52110000000000001</v>
      </c>
      <c r="B22">
        <v>10.5556</v>
      </c>
      <c r="C22">
        <v>8.1491000000000007</v>
      </c>
      <c r="D22">
        <v>-7.2892000000000001</v>
      </c>
      <c r="F22">
        <v>0.52110000000000001</v>
      </c>
      <c r="G22">
        <v>10.5556</v>
      </c>
      <c r="H22">
        <v>8.0129999999999999</v>
      </c>
      <c r="I22">
        <v>-7.4684999999999997</v>
      </c>
      <c r="K22">
        <v>0.52110000000000001</v>
      </c>
      <c r="L22">
        <v>10.5556</v>
      </c>
      <c r="M22">
        <v>7.8785999999999996</v>
      </c>
      <c r="N22">
        <v>-7.6477000000000004</v>
      </c>
      <c r="P22">
        <v>0.52110000000000001</v>
      </c>
      <c r="Q22">
        <v>10.5556</v>
      </c>
      <c r="R22">
        <v>7.7458999999999998</v>
      </c>
      <c r="S22">
        <v>-7.8269000000000002</v>
      </c>
      <c r="V22">
        <v>0.52110000000000001</v>
      </c>
      <c r="W22">
        <v>10.5556</v>
      </c>
      <c r="X22">
        <v>7.6150000000000002</v>
      </c>
      <c r="Y22">
        <v>-8.0060000000000002</v>
      </c>
      <c r="AA22">
        <v>0.52110000000000001</v>
      </c>
      <c r="AB22">
        <v>10.5556</v>
      </c>
      <c r="AC22">
        <v>7.4855999999999998</v>
      </c>
      <c r="AD22">
        <v>-8.1850000000000005</v>
      </c>
      <c r="AG22">
        <v>0.52110000000000001</v>
      </c>
      <c r="AH22">
        <v>10.5556</v>
      </c>
      <c r="AI22">
        <v>7.3578999999999999</v>
      </c>
      <c r="AJ22">
        <v>-8.3640000000000008</v>
      </c>
    </row>
    <row r="23" spans="1:36" x14ac:dyDescent="0.25">
      <c r="A23">
        <v>0.54</v>
      </c>
      <c r="B23">
        <v>10.1852</v>
      </c>
      <c r="C23">
        <v>8.4200999999999997</v>
      </c>
      <c r="D23">
        <v>-8.1564999999999994</v>
      </c>
      <c r="F23">
        <v>0.54</v>
      </c>
      <c r="G23">
        <v>10.1852</v>
      </c>
      <c r="H23">
        <v>8.2818000000000005</v>
      </c>
      <c r="I23">
        <v>-8.3434000000000008</v>
      </c>
      <c r="K23">
        <v>0.54</v>
      </c>
      <c r="L23">
        <v>10.1852</v>
      </c>
      <c r="M23">
        <v>8.1454000000000004</v>
      </c>
      <c r="N23">
        <v>-8.5302000000000007</v>
      </c>
      <c r="P23">
        <v>0.54</v>
      </c>
      <c r="Q23">
        <v>10.1852</v>
      </c>
      <c r="R23">
        <v>8.0106000000000002</v>
      </c>
      <c r="S23">
        <v>-8.7169000000000008</v>
      </c>
      <c r="V23">
        <v>0.54</v>
      </c>
      <c r="W23">
        <v>10.1852</v>
      </c>
      <c r="X23">
        <v>7.8776000000000002</v>
      </c>
      <c r="Y23">
        <v>-8.9036000000000008</v>
      </c>
      <c r="AA23">
        <v>0.54</v>
      </c>
      <c r="AB23">
        <v>10.1852</v>
      </c>
      <c r="AC23">
        <v>7.7462999999999997</v>
      </c>
      <c r="AD23">
        <v>-9.0902999999999992</v>
      </c>
      <c r="AG23">
        <v>0.54</v>
      </c>
      <c r="AH23">
        <v>10.1852</v>
      </c>
      <c r="AI23">
        <v>7.6166999999999998</v>
      </c>
      <c r="AJ23">
        <v>-9.2768999999999995</v>
      </c>
    </row>
    <row r="26" spans="1:36" ht="33.75" x14ac:dyDescent="0.5">
      <c r="A26" s="3" t="s">
        <v>50</v>
      </c>
    </row>
    <row r="27" spans="1:36" ht="33.75" x14ac:dyDescent="0.5">
      <c r="A27" s="3" t="s">
        <v>48</v>
      </c>
    </row>
    <row r="28" spans="1:36" x14ac:dyDescent="0.25">
      <c r="A28" s="1" t="s">
        <v>0</v>
      </c>
      <c r="B28" s="1" t="s">
        <v>1</v>
      </c>
      <c r="C28" s="1" t="s">
        <v>2</v>
      </c>
      <c r="D28" s="1" t="s">
        <v>3</v>
      </c>
      <c r="E28" s="1"/>
      <c r="F28" s="1"/>
      <c r="G28" s="1"/>
    </row>
    <row r="29" spans="1:36" x14ac:dyDescent="0.25">
      <c r="A29">
        <v>0.18</v>
      </c>
      <c r="B29">
        <v>30.555599999999998</v>
      </c>
      <c r="C29" s="25">
        <f>'Calculus tool'!B13</f>
        <v>-6.9</v>
      </c>
      <c r="D29" s="25">
        <f>'Calculus tool'!B14</f>
        <v>8.11</v>
      </c>
      <c r="E29" s="25"/>
      <c r="F29" s="25"/>
    </row>
    <row r="30" spans="1:36" x14ac:dyDescent="0.25">
      <c r="A30">
        <v>0.19889999999999999</v>
      </c>
      <c r="B30">
        <v>27.645499999999998</v>
      </c>
      <c r="C30" s="25">
        <f>$G$59/A30+$H$59</f>
        <v>-4.7121040723981906</v>
      </c>
      <c r="D30" s="25">
        <f>$K$59*A30+$L$59</f>
        <v>7.2453250000000011</v>
      </c>
      <c r="E30" s="25"/>
      <c r="F30" s="25"/>
    </row>
    <row r="31" spans="1:36" x14ac:dyDescent="0.25">
      <c r="A31">
        <v>0.21790000000000001</v>
      </c>
      <c r="B31">
        <v>25.241499999999998</v>
      </c>
      <c r="C31" s="25">
        <f>$G$59/A31+$H$59</f>
        <v>-2.8951927489674141</v>
      </c>
      <c r="D31" s="25">
        <f>$K$59*A31+$L$59</f>
        <v>6.3760750000000002</v>
      </c>
      <c r="E31" s="25"/>
      <c r="F31" s="25"/>
      <c r="AF31" s="1"/>
      <c r="AG31" s="1"/>
      <c r="AH31" s="1"/>
      <c r="AI31" s="1"/>
    </row>
    <row r="32" spans="1:36" x14ac:dyDescent="0.25">
      <c r="A32">
        <v>0.23680000000000001</v>
      </c>
      <c r="B32">
        <v>23.222200000000001</v>
      </c>
      <c r="C32" s="25">
        <f>$G$59/A32+$H$59</f>
        <v>-1.3771114864864842</v>
      </c>
      <c r="D32" s="25">
        <f>$K$59*A32+$L$59</f>
        <v>5.5114000000000001</v>
      </c>
      <c r="E32" s="25"/>
      <c r="F32" s="25"/>
    </row>
    <row r="33" spans="1:6" x14ac:dyDescent="0.25">
      <c r="A33">
        <v>0.25580000000000003</v>
      </c>
      <c r="B33">
        <v>21.502099999999999</v>
      </c>
      <c r="C33" s="25">
        <f>$G$59/A33+$H$59</f>
        <v>-7.7111024237684234E-2</v>
      </c>
      <c r="D33" s="25">
        <f>$K$59*A33+$L$59</f>
        <v>4.6421499999999991</v>
      </c>
      <c r="E33" s="25"/>
      <c r="F33" s="25"/>
    </row>
    <row r="34" spans="1:6" x14ac:dyDescent="0.25">
      <c r="A34">
        <v>0.2747</v>
      </c>
      <c r="B34">
        <v>20.019200000000001</v>
      </c>
      <c r="C34" s="25">
        <f>$G$59/A34+$H$59</f>
        <v>1.0376319621405177</v>
      </c>
      <c r="D34" s="25">
        <f>$K$59*A34+$L$59</f>
        <v>3.7774750000000008</v>
      </c>
      <c r="E34" s="25"/>
      <c r="F34" s="25"/>
    </row>
    <row r="35" spans="1:6" x14ac:dyDescent="0.25">
      <c r="A35">
        <v>0.29370000000000002</v>
      </c>
      <c r="B35">
        <v>18.727599999999999</v>
      </c>
      <c r="C35" s="25">
        <f>$G$59/A35+$H$59</f>
        <v>2.0136618998978566</v>
      </c>
      <c r="D35" s="25">
        <f>$K$59*A35+$L$59</f>
        <v>2.9082249999999998</v>
      </c>
      <c r="E35" s="25"/>
      <c r="F35" s="25"/>
    </row>
    <row r="36" spans="1:6" x14ac:dyDescent="0.25">
      <c r="A36">
        <v>0.31259999999999999</v>
      </c>
      <c r="B36">
        <v>17.592600000000001</v>
      </c>
      <c r="C36" s="25">
        <f>$G$59/A36+$H$59</f>
        <v>2.8668426103646834</v>
      </c>
      <c r="D36" s="25">
        <f>$K$59*A36+$L$59</f>
        <v>2.0435500000000015</v>
      </c>
      <c r="E36" s="25"/>
      <c r="F36" s="25"/>
    </row>
    <row r="37" spans="1:6" x14ac:dyDescent="0.25">
      <c r="A37">
        <v>0.33160000000000001</v>
      </c>
      <c r="B37">
        <v>16.587299999999999</v>
      </c>
      <c r="C37" s="25">
        <f>$G$59/A37+$H$59</f>
        <v>3.6265078407720157</v>
      </c>
      <c r="D37" s="25">
        <f>$K$59*A37+$L$59</f>
        <v>1.1743000000000006</v>
      </c>
      <c r="E37" s="25"/>
      <c r="F37" s="25"/>
    </row>
    <row r="38" spans="1:6" x14ac:dyDescent="0.25">
      <c r="A38">
        <v>0.35049999999999998</v>
      </c>
      <c r="B38">
        <v>15.6907</v>
      </c>
      <c r="C38" s="25">
        <f>$G$59/A38+$H$59</f>
        <v>4.3004636233951494</v>
      </c>
      <c r="D38" s="25">
        <f>$K$59*A38+$L$59</f>
        <v>0.30962500000000404</v>
      </c>
      <c r="E38" s="25"/>
      <c r="F38" s="25"/>
    </row>
    <row r="39" spans="1:6" x14ac:dyDescent="0.25">
      <c r="A39">
        <v>0.3695</v>
      </c>
      <c r="B39">
        <v>14.885999999999999</v>
      </c>
      <c r="C39" s="25">
        <f>$G$59/A39+$H$59</f>
        <v>4.9084912043301756</v>
      </c>
      <c r="D39" s="25">
        <f>$K$59*A39+$L$59</f>
        <v>-0.55962499999999693</v>
      </c>
      <c r="E39" s="25"/>
      <c r="F39" s="25"/>
    </row>
    <row r="40" spans="1:6" x14ac:dyDescent="0.25">
      <c r="A40">
        <v>0.38840000000000002</v>
      </c>
      <c r="B40">
        <v>14.1599</v>
      </c>
      <c r="C40" s="25">
        <f>$G$59/A40+$H$59</f>
        <v>5.4542996910401662</v>
      </c>
      <c r="D40" s="25">
        <f>$K$59*A40+$L$59</f>
        <v>-1.4242999999999988</v>
      </c>
      <c r="E40" s="25"/>
      <c r="F40" s="25"/>
    </row>
    <row r="41" spans="1:6" x14ac:dyDescent="0.25">
      <c r="A41">
        <v>0.40739999999999998</v>
      </c>
      <c r="B41">
        <v>13.501300000000001</v>
      </c>
      <c r="C41" s="25">
        <f>$G$59/A41+$H$59</f>
        <v>5.9519513991163482</v>
      </c>
      <c r="D41" s="25">
        <f>$K$59*A41+$L$59</f>
        <v>-2.2935499999999962</v>
      </c>
      <c r="E41" s="25"/>
      <c r="F41" s="25"/>
    </row>
    <row r="42" spans="1:6" x14ac:dyDescent="0.25">
      <c r="A42">
        <v>0.42630000000000001</v>
      </c>
      <c r="B42">
        <v>12.901199999999999</v>
      </c>
      <c r="C42" s="25">
        <f>$G$59/A42+$H$59</f>
        <v>6.4029732582688261</v>
      </c>
      <c r="D42" s="25">
        <f>$K$59*A42+$L$59</f>
        <v>-3.1582249999999981</v>
      </c>
      <c r="E42" s="25"/>
      <c r="F42" s="25"/>
    </row>
    <row r="43" spans="1:6" x14ac:dyDescent="0.25">
      <c r="A43">
        <v>0.44529999999999997</v>
      </c>
      <c r="B43">
        <v>12.3522</v>
      </c>
      <c r="C43" s="25">
        <f>$G$59/A43+$H$59</f>
        <v>6.8177913766000451</v>
      </c>
      <c r="D43" s="25">
        <f>$K$59*A43+$L$59</f>
        <v>-4.0274749999999955</v>
      </c>
      <c r="E43" s="25"/>
      <c r="F43" s="25"/>
    </row>
    <row r="44" spans="1:6" x14ac:dyDescent="0.25">
      <c r="A44">
        <v>0.4642</v>
      </c>
      <c r="B44">
        <v>11.848100000000001</v>
      </c>
      <c r="C44" s="25">
        <f>$G$59/A44+$H$59</f>
        <v>7.1967363205514872</v>
      </c>
      <c r="D44" s="25">
        <f>$K$59*A44+$L$59</f>
        <v>-4.8921499999999973</v>
      </c>
      <c r="E44" s="25"/>
      <c r="F44" s="25"/>
    </row>
    <row r="45" spans="1:6" x14ac:dyDescent="0.25">
      <c r="A45">
        <v>0.48320000000000002</v>
      </c>
      <c r="B45">
        <v>11.3834</v>
      </c>
      <c r="C45" s="25">
        <f>$G$59/A45+$H$59</f>
        <v>7.5478062913907298</v>
      </c>
      <c r="D45" s="25">
        <f>$K$59*A45+$L$59</f>
        <v>-5.7613999999999983</v>
      </c>
      <c r="E45" s="25"/>
      <c r="F45" s="25"/>
    </row>
    <row r="46" spans="1:6" x14ac:dyDescent="0.25">
      <c r="A46">
        <v>0.50209999999999999</v>
      </c>
      <c r="B46">
        <v>10.953900000000001</v>
      </c>
      <c r="C46" s="25">
        <f>$G$59/A46+$H$59</f>
        <v>7.8706681935869351</v>
      </c>
      <c r="D46" s="25">
        <f>$K$59*A46+$L$59</f>
        <v>-6.6260749999999966</v>
      </c>
      <c r="E46" s="25"/>
      <c r="F46" s="25"/>
    </row>
    <row r="47" spans="1:6" x14ac:dyDescent="0.25">
      <c r="A47">
        <v>0.52110000000000001</v>
      </c>
      <c r="B47">
        <v>10.5556</v>
      </c>
      <c r="C47" s="25">
        <f>$G$59/A47+$H$59</f>
        <v>8.1716321243523318</v>
      </c>
      <c r="D47" s="25">
        <f>$K$59*A47+$L$59</f>
        <v>-7.4953249999999976</v>
      </c>
      <c r="E47" s="25"/>
      <c r="F47" s="25"/>
    </row>
    <row r="48" spans="1:6" x14ac:dyDescent="0.25">
      <c r="A48">
        <v>0.54</v>
      </c>
      <c r="B48">
        <v>10.1852</v>
      </c>
      <c r="C48" s="25">
        <f>'Calculus tool'!B15</f>
        <v>8.4499999999999993</v>
      </c>
      <c r="D48" s="25">
        <f>'Calculus tool'!B16</f>
        <v>-8.36</v>
      </c>
      <c r="E48" s="25"/>
      <c r="F48" s="25"/>
    </row>
    <row r="49" spans="1:18" x14ac:dyDescent="0.25">
      <c r="C49" s="25"/>
      <c r="D49" s="25"/>
      <c r="E49" s="25"/>
      <c r="F49" s="25"/>
    </row>
    <row r="50" spans="1:18" x14ac:dyDescent="0.25">
      <c r="C50" s="25"/>
      <c r="D50" s="25"/>
      <c r="E50" s="25"/>
    </row>
    <row r="51" spans="1:18" hidden="1" x14ac:dyDescent="0.25">
      <c r="C51" s="25"/>
      <c r="D51" s="25"/>
      <c r="E51" s="25"/>
      <c r="F51" s="25"/>
      <c r="G51" s="25"/>
      <c r="H51" s="25"/>
      <c r="I51" s="25"/>
      <c r="J51" s="25"/>
    </row>
    <row r="52" spans="1:18" hidden="1" x14ac:dyDescent="0.25">
      <c r="C52" s="25"/>
      <c r="D52" s="25"/>
      <c r="E52" s="25"/>
    </row>
    <row r="53" spans="1:18" hidden="1" x14ac:dyDescent="0.25"/>
    <row r="54" spans="1:18" hidden="1" x14ac:dyDescent="0.25"/>
    <row r="55" spans="1:18" hidden="1" x14ac:dyDescent="0.25"/>
    <row r="57" spans="1:18" ht="33.75" x14ac:dyDescent="0.5">
      <c r="A57" s="3" t="s">
        <v>49</v>
      </c>
    </row>
    <row r="58" spans="1:18" x14ac:dyDescent="0.25">
      <c r="A58" s="1" t="s">
        <v>0</v>
      </c>
      <c r="C58" t="s">
        <v>15</v>
      </c>
      <c r="D58" t="s">
        <v>16</v>
      </c>
      <c r="G58" s="1" t="s">
        <v>19</v>
      </c>
      <c r="H58" s="1" t="s">
        <v>20</v>
      </c>
      <c r="K58" s="1" t="s">
        <v>19</v>
      </c>
      <c r="L58" s="1" t="s">
        <v>20</v>
      </c>
      <c r="P58" s="1" t="s">
        <v>5</v>
      </c>
      <c r="Q58" s="1" t="s">
        <v>13</v>
      </c>
      <c r="R58" s="1" t="s">
        <v>14</v>
      </c>
    </row>
    <row r="59" spans="1:18" x14ac:dyDescent="0.25">
      <c r="A59">
        <v>0.18</v>
      </c>
      <c r="C59">
        <f>C29-R4</f>
        <v>0.30849999999999955</v>
      </c>
      <c r="D59">
        <f>D29-S4</f>
        <v>0.40189999999999948</v>
      </c>
      <c r="G59">
        <f>(R78-R59)/(Q78-Q59)</f>
        <v>-4.1444999999999999</v>
      </c>
      <c r="H59">
        <f>R59-Q59*G59</f>
        <v>16.125</v>
      </c>
      <c r="K59">
        <f>(D48-D29)/(A48-A29)</f>
        <v>-45.749999999999993</v>
      </c>
      <c r="L59">
        <f>D29-A29*K59</f>
        <v>16.344999999999999</v>
      </c>
      <c r="P59">
        <v>0.54</v>
      </c>
      <c r="Q59">
        <f>1/P59</f>
        <v>1.8518518518518516</v>
      </c>
      <c r="R59">
        <f>C48</f>
        <v>8.4499999999999993</v>
      </c>
    </row>
    <row r="60" spans="1:18" x14ac:dyDescent="0.25">
      <c r="A60">
        <v>0.19889999999999999</v>
      </c>
      <c r="C60">
        <f>C30-R5</f>
        <v>0.51249592760180906</v>
      </c>
      <c r="D60">
        <f>D30-S5</f>
        <v>0.31432500000000108</v>
      </c>
      <c r="P60">
        <v>0.52110000000000001</v>
      </c>
      <c r="Q60">
        <f t="shared" ref="Q60:Q78" si="0">1/P60</f>
        <v>1.9190174630589139</v>
      </c>
      <c r="R60">
        <f>$G$59*Q60+$H$59</f>
        <v>8.1716321243523318</v>
      </c>
    </row>
    <row r="61" spans="1:18" x14ac:dyDescent="0.25">
      <c r="A61">
        <v>0.21790000000000001</v>
      </c>
      <c r="C61">
        <f>C31-R6</f>
        <v>0.49190725103258615</v>
      </c>
      <c r="D61">
        <f>D31-S6</f>
        <v>0.29727499999999996</v>
      </c>
      <c r="P61">
        <v>0.50209999999999999</v>
      </c>
      <c r="Q61">
        <f t="shared" si="0"/>
        <v>1.9916351324437362</v>
      </c>
      <c r="R61">
        <f>$G$59*Q61+$H$59</f>
        <v>7.8706681935869351</v>
      </c>
    </row>
    <row r="62" spans="1:18" x14ac:dyDescent="0.25">
      <c r="A62">
        <v>0.23680000000000001</v>
      </c>
      <c r="C62">
        <f>C32-R7</f>
        <v>0.45608851351351576</v>
      </c>
      <c r="D62">
        <f>D32-S7</f>
        <v>0.28549999999999986</v>
      </c>
      <c r="P62">
        <v>0.48320000000000002</v>
      </c>
      <c r="Q62">
        <f t="shared" si="0"/>
        <v>2.0695364238410594</v>
      </c>
      <c r="R62">
        <f>$G$59*Q62+$H$59</f>
        <v>7.5478062913907298</v>
      </c>
    </row>
    <row r="63" spans="1:18" x14ac:dyDescent="0.25">
      <c r="A63">
        <v>0.25580000000000003</v>
      </c>
      <c r="C63">
        <f>C33-R8</f>
        <v>0.42958897576231581</v>
      </c>
      <c r="D63">
        <f>D33-S8</f>
        <v>0.27084999999999937</v>
      </c>
      <c r="P63">
        <v>0.4642</v>
      </c>
      <c r="Q63">
        <f t="shared" si="0"/>
        <v>2.154243860404998</v>
      </c>
      <c r="R63">
        <f>$G$59*Q63+$H$59</f>
        <v>7.1967363205514854</v>
      </c>
    </row>
    <row r="64" spans="1:18" x14ac:dyDescent="0.25">
      <c r="A64">
        <v>0.2747</v>
      </c>
      <c r="C64">
        <f>C34-R9</f>
        <v>0.40173196214051765</v>
      </c>
      <c r="D64">
        <f>D34-S9</f>
        <v>0.26267500000000066</v>
      </c>
      <c r="P64">
        <v>0.44529999999999997</v>
      </c>
      <c r="Q64">
        <f t="shared" si="0"/>
        <v>2.2456770716370986</v>
      </c>
      <c r="R64">
        <f>$G$59*Q64+$H$59</f>
        <v>6.8177913766000451</v>
      </c>
    </row>
    <row r="65" spans="1:18" x14ac:dyDescent="0.25">
      <c r="A65">
        <v>0.29370000000000002</v>
      </c>
      <c r="C65">
        <f>C35-R10</f>
        <v>0.38496189989785656</v>
      </c>
      <c r="D65">
        <f>D35-S10</f>
        <v>0.2522249999999997</v>
      </c>
      <c r="P65">
        <v>0.42630000000000001</v>
      </c>
      <c r="Q65">
        <f t="shared" si="0"/>
        <v>2.345765892563922</v>
      </c>
      <c r="R65">
        <f>$G$59*Q65+$H$59</f>
        <v>6.4029732582688261</v>
      </c>
    </row>
    <row r="66" spans="1:18" x14ac:dyDescent="0.25">
      <c r="A66">
        <v>0.31259999999999999</v>
      </c>
      <c r="C66">
        <f>C36-R11</f>
        <v>0.36874261036468337</v>
      </c>
      <c r="D66">
        <f>D36-S11</f>
        <v>0.24865000000000159</v>
      </c>
      <c r="P66">
        <v>0.40739999999999998</v>
      </c>
      <c r="Q66">
        <f t="shared" si="0"/>
        <v>2.454590083456063</v>
      </c>
      <c r="R66">
        <f>$G$59*Q66+$H$59</f>
        <v>5.9519513991163464</v>
      </c>
    </row>
    <row r="67" spans="1:18" x14ac:dyDescent="0.25">
      <c r="A67">
        <v>0.33160000000000001</v>
      </c>
      <c r="C67">
        <f>C37-R12</f>
        <v>0.36170784077201557</v>
      </c>
      <c r="D67">
        <f>D37-S12</f>
        <v>0.24290000000000056</v>
      </c>
      <c r="P67">
        <v>0.38840000000000002</v>
      </c>
      <c r="Q67">
        <f t="shared" si="0"/>
        <v>2.5746652935118433</v>
      </c>
      <c r="R67">
        <f>$G$59*Q67+$H$59</f>
        <v>5.4542996910401662</v>
      </c>
    </row>
    <row r="68" spans="1:18" x14ac:dyDescent="0.25">
      <c r="A68">
        <v>0.35049999999999998</v>
      </c>
      <c r="C68">
        <f>C38-R13</f>
        <v>0.35506362339514963</v>
      </c>
      <c r="D68">
        <f>D38-S13</f>
        <v>0.24412500000000403</v>
      </c>
      <c r="P68">
        <v>0.3695</v>
      </c>
      <c r="Q68">
        <f t="shared" si="0"/>
        <v>2.7063599458728009</v>
      </c>
      <c r="R68">
        <f>$G$59*Q68+$H$59</f>
        <v>4.9084912043301774</v>
      </c>
    </row>
    <row r="69" spans="1:18" x14ac:dyDescent="0.25">
      <c r="A69">
        <v>0.3695</v>
      </c>
      <c r="C69">
        <f>C39-R14</f>
        <v>0.3553912043301759</v>
      </c>
      <c r="D69">
        <f>D39-S14</f>
        <v>0.24307500000000304</v>
      </c>
      <c r="P69">
        <v>0.35049999999999998</v>
      </c>
      <c r="Q69">
        <f t="shared" si="0"/>
        <v>2.8530670470756063</v>
      </c>
      <c r="R69">
        <f>$G$59*Q69+$H$59</f>
        <v>4.3004636233951494</v>
      </c>
    </row>
    <row r="70" spans="1:18" x14ac:dyDescent="0.25">
      <c r="A70">
        <v>0.38840000000000002</v>
      </c>
      <c r="C70">
        <f>C40-R15</f>
        <v>0.35569969104016597</v>
      </c>
      <c r="D70">
        <f>D40-S15</f>
        <v>0.24900000000000122</v>
      </c>
      <c r="P70">
        <v>0.33160000000000001</v>
      </c>
      <c r="Q70">
        <f t="shared" si="0"/>
        <v>3.0156815440289506</v>
      </c>
      <c r="R70">
        <f>$G$59*Q70+$H$59</f>
        <v>3.6265078407720139</v>
      </c>
    </row>
    <row r="71" spans="1:18" x14ac:dyDescent="0.25">
      <c r="A71">
        <v>0.40739999999999998</v>
      </c>
      <c r="C71">
        <f>C41-R16</f>
        <v>0.36125139911634818</v>
      </c>
      <c r="D71">
        <f>D41-S16</f>
        <v>0.25265000000000359</v>
      </c>
      <c r="P71">
        <v>0.31259999999999999</v>
      </c>
      <c r="Q71">
        <f t="shared" si="0"/>
        <v>3.1989763275751759</v>
      </c>
      <c r="R71">
        <f>$G$59*Q71+$H$59</f>
        <v>2.8668426103646834</v>
      </c>
    </row>
    <row r="72" spans="1:18" x14ac:dyDescent="0.25">
      <c r="A72">
        <v>0.42630000000000001</v>
      </c>
      <c r="C72">
        <f>C42-R17</f>
        <v>0.36677325826882612</v>
      </c>
      <c r="D72">
        <f>D42-S17</f>
        <v>0.26277500000000176</v>
      </c>
      <c r="P72">
        <v>0.29370000000000002</v>
      </c>
      <c r="Q72">
        <f t="shared" si="0"/>
        <v>3.4048348655090228</v>
      </c>
      <c r="R72">
        <f>$G$59*Q72+$H$59</f>
        <v>2.0136618998978548</v>
      </c>
    </row>
    <row r="73" spans="1:18" x14ac:dyDescent="0.25">
      <c r="A73">
        <v>0.44529999999999997</v>
      </c>
      <c r="C73">
        <f>C43-R18</f>
        <v>0.37729137660004497</v>
      </c>
      <c r="D73">
        <f>D43-S18</f>
        <v>0.26892500000000474</v>
      </c>
      <c r="P73">
        <v>0.2747</v>
      </c>
      <c r="Q73">
        <f t="shared" si="0"/>
        <v>3.6403349108117946</v>
      </c>
      <c r="R73">
        <f>$G$59*Q73+$H$59</f>
        <v>1.0376319621405177</v>
      </c>
    </row>
    <row r="74" spans="1:18" x14ac:dyDescent="0.25">
      <c r="A74">
        <v>0.4642</v>
      </c>
      <c r="C74">
        <f>C44-R19</f>
        <v>0.38693632055148708</v>
      </c>
      <c r="D74">
        <f>D44-S19</f>
        <v>0.2825500000000023</v>
      </c>
      <c r="P74">
        <v>0.25580000000000003</v>
      </c>
      <c r="Q74">
        <f t="shared" si="0"/>
        <v>3.9093041438623919</v>
      </c>
      <c r="R74">
        <f>$G$59*Q74+$H$59</f>
        <v>-7.7111024237684234E-2</v>
      </c>
    </row>
    <row r="75" spans="1:18" x14ac:dyDescent="0.25">
      <c r="A75">
        <v>0.48320000000000002</v>
      </c>
      <c r="C75">
        <f>C45-R20</f>
        <v>0.39950629139072991</v>
      </c>
      <c r="D75">
        <f>D45-S20</f>
        <v>0.29440000000000133</v>
      </c>
      <c r="P75">
        <v>0.23680000000000001</v>
      </c>
      <c r="Q75">
        <f t="shared" si="0"/>
        <v>4.2229729729729728</v>
      </c>
      <c r="R75">
        <f>$G$59*Q75+$H$59</f>
        <v>-1.3771114864864842</v>
      </c>
    </row>
    <row r="76" spans="1:18" x14ac:dyDescent="0.25">
      <c r="A76">
        <v>0.50209999999999999</v>
      </c>
      <c r="C76">
        <f>C46-R21</f>
        <v>0.41136819358693533</v>
      </c>
      <c r="D76">
        <f>D46-S21</f>
        <v>0.31382500000000313</v>
      </c>
      <c r="P76">
        <v>0.21790000000000001</v>
      </c>
      <c r="Q76">
        <f t="shared" si="0"/>
        <v>4.5892611289582375</v>
      </c>
      <c r="R76">
        <f>$G$59*Q76+$H$59</f>
        <v>-2.8951927489674141</v>
      </c>
    </row>
    <row r="77" spans="1:18" x14ac:dyDescent="0.25">
      <c r="A77">
        <v>0.52110000000000001</v>
      </c>
      <c r="C77">
        <f>C47-R22</f>
        <v>0.42573212435233199</v>
      </c>
      <c r="D77">
        <f>D47-S22</f>
        <v>0.33157500000000262</v>
      </c>
      <c r="P77">
        <v>0.19889999999999999</v>
      </c>
      <c r="Q77">
        <f t="shared" si="0"/>
        <v>5.0276520864756158</v>
      </c>
      <c r="R77">
        <f>$G$59*Q77+$H$59</f>
        <v>-4.7121040723981906</v>
      </c>
    </row>
    <row r="78" spans="1:18" x14ac:dyDescent="0.25">
      <c r="A78">
        <v>0.54</v>
      </c>
      <c r="C78">
        <f>C48-R23</f>
        <v>0.43939999999999912</v>
      </c>
      <c r="D78">
        <f>D48-S23</f>
        <v>0.35690000000000133</v>
      </c>
      <c r="P78">
        <v>0.18</v>
      </c>
      <c r="Q78">
        <f t="shared" si="0"/>
        <v>5.5555555555555554</v>
      </c>
      <c r="R78">
        <f>C29</f>
        <v>-6.9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20"/>
  <sheetViews>
    <sheetView workbookViewId="0">
      <selection activeCell="B13" sqref="B13"/>
    </sheetView>
  </sheetViews>
  <sheetFormatPr defaultRowHeight="15" x14ac:dyDescent="0.25"/>
  <cols>
    <col min="1" max="1" width="44.7109375" style="4" customWidth="1"/>
    <col min="2" max="2" width="10.7109375" style="4" customWidth="1"/>
    <col min="3" max="4" width="9.140625" style="4"/>
    <col min="5" max="5" width="14.42578125" style="4" customWidth="1"/>
    <col min="6" max="7" width="34.28515625" style="4" customWidth="1"/>
    <col min="8" max="16384" width="9.140625" style="4"/>
  </cols>
  <sheetData>
    <row r="2" spans="1:8" ht="21" x14ac:dyDescent="0.35">
      <c r="B2" s="11" t="s">
        <v>6</v>
      </c>
    </row>
    <row r="4" spans="1:8" x14ac:dyDescent="0.25">
      <c r="B4" s="4" t="s">
        <v>28</v>
      </c>
    </row>
    <row r="5" spans="1:8" x14ac:dyDescent="0.25">
      <c r="B5" s="4" t="s">
        <v>29</v>
      </c>
    </row>
    <row r="6" spans="1:8" x14ac:dyDescent="0.25">
      <c r="B6" s="4" t="s">
        <v>30</v>
      </c>
    </row>
    <row r="8" spans="1:8" x14ac:dyDescent="0.25">
      <c r="B8" s="4" t="s">
        <v>31</v>
      </c>
    </row>
    <row r="9" spans="1:8" x14ac:dyDescent="0.25">
      <c r="B9" s="4" t="s">
        <v>32</v>
      </c>
    </row>
    <row r="12" spans="1:8" ht="23.25" x14ac:dyDescent="0.35">
      <c r="A12" s="12"/>
      <c r="B12" s="19" t="s">
        <v>7</v>
      </c>
      <c r="C12" s="12"/>
      <c r="D12" s="12"/>
      <c r="E12" s="19" t="s">
        <v>8</v>
      </c>
      <c r="F12" s="12"/>
      <c r="G12" s="12"/>
      <c r="H12" s="12"/>
    </row>
    <row r="13" spans="1:8" ht="23.25" x14ac:dyDescent="0.35">
      <c r="A13" s="17" t="s">
        <v>33</v>
      </c>
      <c r="B13" s="20">
        <v>-6.9</v>
      </c>
      <c r="C13" s="13"/>
      <c r="D13" s="12"/>
      <c r="E13" s="17" t="s">
        <v>4</v>
      </c>
      <c r="F13" s="17" t="s">
        <v>37</v>
      </c>
      <c r="G13" s="17" t="s">
        <v>38</v>
      </c>
      <c r="H13" s="12"/>
    </row>
    <row r="14" spans="1:8" ht="23.25" x14ac:dyDescent="0.35">
      <c r="A14" s="17" t="s">
        <v>34</v>
      </c>
      <c r="B14" s="20">
        <v>8.11</v>
      </c>
      <c r="C14" s="12"/>
      <c r="D14" s="12"/>
      <c r="E14" s="14">
        <v>120</v>
      </c>
      <c r="F14" s="15">
        <f>VLOOKUP($B$19, 'WD120'!A3:D22,3)</f>
        <v>7.5788363205514875</v>
      </c>
      <c r="G14" s="15">
        <f>VLOOKUP($B$19, 'WD120'!A3:D22,4)</f>
        <v>-4.421949999999998</v>
      </c>
      <c r="H14" s="12"/>
    </row>
    <row r="15" spans="1:8" ht="23.25" x14ac:dyDescent="0.35">
      <c r="A15" s="17" t="s">
        <v>35</v>
      </c>
      <c r="B15" s="20">
        <v>8.4499999999999993</v>
      </c>
      <c r="C15" s="12"/>
      <c r="D15" s="12"/>
      <c r="E15" s="14">
        <v>125</v>
      </c>
      <c r="F15" s="15">
        <f>VLOOKUP($B$19, 'WD125'!A3:D22,3)</f>
        <v>7.449836320551487</v>
      </c>
      <c r="G15" s="15">
        <f>VLOOKUP($B$19, 'WD125'!A3:D22,4)</f>
        <v>-4.5787499999999977</v>
      </c>
      <c r="H15" s="12"/>
    </row>
    <row r="16" spans="1:8" ht="23.25" x14ac:dyDescent="0.35">
      <c r="A16" s="17" t="s">
        <v>36</v>
      </c>
      <c r="B16" s="20">
        <v>-8.36</v>
      </c>
      <c r="C16" s="12"/>
      <c r="D16" s="12"/>
      <c r="E16" s="14">
        <v>130</v>
      </c>
      <c r="F16" s="15">
        <f>VLOOKUP($B$19, 'WD130'!A3:D22,3)</f>
        <v>7.3224363205514873</v>
      </c>
      <c r="G16" s="15">
        <f>VLOOKUP($B$19, 'WD130'!A3:D22,4)</f>
        <v>-4.7355499999999973</v>
      </c>
      <c r="H16" s="12"/>
    </row>
    <row r="17" spans="1:8" ht="23.25" x14ac:dyDescent="0.35">
      <c r="A17" s="12"/>
      <c r="B17" s="16"/>
      <c r="C17" s="12"/>
      <c r="D17" s="12"/>
      <c r="E17" s="14">
        <v>135</v>
      </c>
      <c r="F17" s="15">
        <f>VLOOKUP($B$19, 'WD135'!A3:D22,3)</f>
        <v>7.1967363205514872</v>
      </c>
      <c r="G17" s="15">
        <f>VLOOKUP($B$19, 'WD135'!A3:D22,4)</f>
        <v>-4.8921499999999973</v>
      </c>
      <c r="H17" s="12"/>
    </row>
    <row r="18" spans="1:8" ht="23.25" x14ac:dyDescent="0.35">
      <c r="A18" s="12"/>
      <c r="B18" s="18" t="s">
        <v>5</v>
      </c>
      <c r="C18" s="12"/>
      <c r="D18" s="12"/>
      <c r="E18" s="14">
        <v>140</v>
      </c>
      <c r="F18" s="15">
        <f>VLOOKUP($B$19, 'WD140'!A3:D22,3)</f>
        <v>7.0725363205514871</v>
      </c>
      <c r="G18" s="15">
        <f>VLOOKUP($B$19, 'WD140'!A3:D22,4)</f>
        <v>-5.0486499999999976</v>
      </c>
      <c r="H18" s="12"/>
    </row>
    <row r="19" spans="1:8" ht="23.25" x14ac:dyDescent="0.35">
      <c r="A19" s="12"/>
      <c r="B19" s="21">
        <v>0.4642</v>
      </c>
      <c r="C19" s="12"/>
      <c r="D19" s="12"/>
      <c r="E19" s="14">
        <v>145</v>
      </c>
      <c r="F19" s="15">
        <f>VLOOKUP($B$19, 'WD145'!A3:D22,3)</f>
        <v>6.9499363205514868</v>
      </c>
      <c r="G19" s="15">
        <f>VLOOKUP($B$19, 'WD145'!A3:D22,4)</f>
        <v>-5.2051499999999979</v>
      </c>
      <c r="H19" s="12"/>
    </row>
    <row r="20" spans="1:8" ht="23.25" x14ac:dyDescent="0.35">
      <c r="A20" s="12"/>
      <c r="B20" s="12"/>
      <c r="C20" s="12"/>
      <c r="D20" s="12"/>
      <c r="E20" s="14">
        <v>150</v>
      </c>
      <c r="F20" s="15">
        <f>VLOOKUP($B$19, 'WD150'!A3:D22,3)</f>
        <v>6.8287363205514868</v>
      </c>
      <c r="G20" s="15">
        <f>VLOOKUP($B$19, 'WD150'!A3:D22,4)</f>
        <v>-5.3615499999999976</v>
      </c>
      <c r="H20" s="12"/>
    </row>
  </sheetData>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'WD120'!$A$3:$A$22</xm:f>
          </x14:formula1>
          <xm:sqref>B19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workbookViewId="0">
      <selection activeCell="J31" sqref="J31"/>
    </sheetView>
  </sheetViews>
  <sheetFormatPr defaultRowHeight="15" x14ac:dyDescent="0.25"/>
  <sheetData>
    <row r="1" spans="1:4" ht="38.25" customHeight="1" x14ac:dyDescent="0.5">
      <c r="A1" s="3" t="s">
        <v>44</v>
      </c>
    </row>
    <row r="2" spans="1:4" x14ac:dyDescent="0.25">
      <c r="A2" s="1" t="s">
        <v>0</v>
      </c>
      <c r="B2" s="1" t="s">
        <v>1</v>
      </c>
      <c r="C2" s="1" t="s">
        <v>52</v>
      </c>
      <c r="D2" s="1" t="s">
        <v>53</v>
      </c>
    </row>
    <row r="3" spans="1:4" x14ac:dyDescent="0.25">
      <c r="A3">
        <v>0.18</v>
      </c>
      <c r="B3">
        <v>30.555599999999998</v>
      </c>
      <c r="C3">
        <f>'Foglio di supporto'!C4+'Foglio di supporto'!C59</f>
        <v>-5.9498000000000006</v>
      </c>
      <c r="D3">
        <f>'Foglio di supporto'!D4+'Foglio di supporto'!D59</f>
        <v>7.9673999999999996</v>
      </c>
    </row>
    <row r="4" spans="1:4" x14ac:dyDescent="0.25">
      <c r="A4">
        <v>0.19889999999999999</v>
      </c>
      <c r="B4">
        <v>27.645499999999998</v>
      </c>
      <c r="C4">
        <f>'Foglio di supporto'!C5+'Foglio di supporto'!C60</f>
        <v>-4.1602040723981908</v>
      </c>
      <c r="D4">
        <f>'Foglio di supporto'!D5+'Foglio di supporto'!D60</f>
        <v>7.2558250000000006</v>
      </c>
    </row>
    <row r="5" spans="1:4" x14ac:dyDescent="0.25">
      <c r="A5">
        <v>0.21790000000000001</v>
      </c>
      <c r="B5">
        <v>25.241499999999998</v>
      </c>
      <c r="C5">
        <f>'Foglio di supporto'!C6+'Foglio di supporto'!C61</f>
        <v>-2.571692748967414</v>
      </c>
      <c r="D5">
        <f>'Foglio di supporto'!D6+'Foglio di supporto'!D61</f>
        <v>6.5040750000000003</v>
      </c>
    </row>
    <row r="6" spans="1:4" x14ac:dyDescent="0.25">
      <c r="A6">
        <v>0.23680000000000001</v>
      </c>
      <c r="B6">
        <v>23.222200000000001</v>
      </c>
      <c r="C6">
        <f>'Foglio di supporto'!C7+'Foglio di supporto'!C62</f>
        <v>-1.1188114864864842</v>
      </c>
      <c r="D6">
        <f>'Foglio di supporto'!D7+'Foglio di supporto'!D62</f>
        <v>5.6966000000000001</v>
      </c>
    </row>
    <row r="7" spans="1:4" x14ac:dyDescent="0.25">
      <c r="A7">
        <v>0.25580000000000003</v>
      </c>
      <c r="B7">
        <v>21.502099999999999</v>
      </c>
      <c r="C7">
        <f>'Foglio di supporto'!C8+'Foglio di supporto'!C63</f>
        <v>0.17878897576231578</v>
      </c>
      <c r="D7">
        <f>'Foglio di supporto'!D8+'Foglio di supporto'!D63</f>
        <v>4.8600499999999993</v>
      </c>
    </row>
    <row r="8" spans="1:4" x14ac:dyDescent="0.25">
      <c r="A8">
        <v>0.2747</v>
      </c>
      <c r="B8">
        <v>20.019200000000001</v>
      </c>
      <c r="C8">
        <f>'Foglio di supporto'!C9+'Foglio di supporto'!C64</f>
        <v>1.3098319621405177</v>
      </c>
      <c r="D8">
        <f>'Foglio di supporto'!D9+'Foglio di supporto'!D64</f>
        <v>4.0187750000000007</v>
      </c>
    </row>
    <row r="9" spans="1:4" x14ac:dyDescent="0.25">
      <c r="A9">
        <v>0.29370000000000002</v>
      </c>
      <c r="B9">
        <v>18.727599999999999</v>
      </c>
      <c r="C9">
        <f>'Foglio di supporto'!C10+'Foglio di supporto'!C65</f>
        <v>2.3016618998978569</v>
      </c>
      <c r="D9">
        <f>'Foglio di supporto'!D10+'Foglio di supporto'!D65</f>
        <v>3.1724249999999996</v>
      </c>
    </row>
    <row r="10" spans="1:4" x14ac:dyDescent="0.25">
      <c r="A10">
        <v>0.31259999999999999</v>
      </c>
      <c r="B10">
        <v>17.592600000000001</v>
      </c>
      <c r="C10">
        <f>'Foglio di supporto'!C11+'Foglio di supporto'!C66</f>
        <v>3.1693426103646836</v>
      </c>
      <c r="D10">
        <f>'Foglio di supporto'!D11+'Foglio di supporto'!D66</f>
        <v>2.3303500000000019</v>
      </c>
    </row>
    <row r="11" spans="1:4" x14ac:dyDescent="0.25">
      <c r="A11">
        <v>0.33160000000000001</v>
      </c>
      <c r="B11">
        <v>16.587299999999999</v>
      </c>
      <c r="C11">
        <f>'Foglio di supporto'!C12+'Foglio di supporto'!C67</f>
        <v>3.9425078407720155</v>
      </c>
      <c r="D11">
        <f>'Foglio di supporto'!D12+'Foglio di supporto'!D67</f>
        <v>1.4835000000000005</v>
      </c>
    </row>
    <row r="12" spans="1:4" x14ac:dyDescent="0.25">
      <c r="A12">
        <v>0.35049999999999998</v>
      </c>
      <c r="B12">
        <v>15.6907</v>
      </c>
      <c r="C12">
        <f>'Foglio di supporto'!C13+'Foglio di supporto'!C68</f>
        <v>4.6287636233951499</v>
      </c>
      <c r="D12">
        <f>'Foglio di supporto'!D13+'Foglio di supporto'!D68</f>
        <v>0.64112500000000405</v>
      </c>
    </row>
    <row r="13" spans="1:4" x14ac:dyDescent="0.25">
      <c r="A13">
        <v>0.3695</v>
      </c>
      <c r="B13">
        <v>14.885999999999999</v>
      </c>
      <c r="C13">
        <f>'Foglio di supporto'!C14+'Foglio di supporto'!C69</f>
        <v>5.2481912043301762</v>
      </c>
      <c r="D13">
        <f>'Foglio di supporto'!D14+'Foglio di supporto'!D69</f>
        <v>-0.20592499999999697</v>
      </c>
    </row>
    <row r="14" spans="1:4" x14ac:dyDescent="0.25">
      <c r="A14">
        <v>0.38840000000000002</v>
      </c>
      <c r="B14">
        <v>14.1599</v>
      </c>
      <c r="C14">
        <f>'Foglio di supporto'!C15+'Foglio di supporto'!C70</f>
        <v>5.8044996910401663</v>
      </c>
      <c r="D14">
        <f>'Foglio di supporto'!D15+'Foglio di supporto'!D70</f>
        <v>-1.0483999999999989</v>
      </c>
    </row>
    <row r="15" spans="1:4" x14ac:dyDescent="0.25">
      <c r="A15">
        <v>0.40739999999999998</v>
      </c>
      <c r="B15">
        <v>13.501300000000001</v>
      </c>
      <c r="C15">
        <f>'Foglio di supporto'!C16+'Foglio di supporto'!C71</f>
        <v>6.3098513991163481</v>
      </c>
      <c r="D15">
        <f>'Foglio di supporto'!D16+'Foglio di supporto'!D71</f>
        <v>-1.8926499999999966</v>
      </c>
    </row>
    <row r="16" spans="1:4" x14ac:dyDescent="0.25">
      <c r="A16">
        <v>0.42630000000000001</v>
      </c>
      <c r="B16">
        <v>12.901199999999999</v>
      </c>
      <c r="C16">
        <f>'Foglio di supporto'!C17+'Foglio di supporto'!C72</f>
        <v>6.7686732582688265</v>
      </c>
      <c r="D16">
        <f>'Foglio di supporto'!D17+'Foglio di supporto'!D72</f>
        <v>-2.7328249999999983</v>
      </c>
    </row>
    <row r="17" spans="1:4" x14ac:dyDescent="0.25">
      <c r="A17">
        <v>0.44529999999999997</v>
      </c>
      <c r="B17">
        <v>12.3522</v>
      </c>
      <c r="C17">
        <f>'Foglio di supporto'!C18+'Foglio di supporto'!C73</f>
        <v>7.1918913766000454</v>
      </c>
      <c r="D17">
        <f>'Foglio di supporto'!D18+'Foglio di supporto'!D73</f>
        <v>-3.5797749999999953</v>
      </c>
    </row>
    <row r="18" spans="1:4" x14ac:dyDescent="0.25">
      <c r="A18">
        <v>0.4642</v>
      </c>
      <c r="B18">
        <v>11.848100000000001</v>
      </c>
      <c r="C18">
        <f>'Foglio di supporto'!C19+'Foglio di supporto'!C74</f>
        <v>7.5788363205514875</v>
      </c>
      <c r="D18">
        <f>'Foglio di supporto'!D19+'Foglio di supporto'!D74</f>
        <v>-4.421949999999998</v>
      </c>
    </row>
    <row r="19" spans="1:4" x14ac:dyDescent="0.25">
      <c r="A19">
        <v>0.48320000000000002</v>
      </c>
      <c r="B19">
        <v>11.3834</v>
      </c>
      <c r="C19">
        <f>'Foglio di supporto'!C20+'Foglio di supporto'!C75</f>
        <v>7.9373062913907297</v>
      </c>
      <c r="D19">
        <f>'Foglio di supporto'!D20+'Foglio di supporto'!D75</f>
        <v>-5.2687999999999988</v>
      </c>
    </row>
    <row r="20" spans="1:4" x14ac:dyDescent="0.25">
      <c r="A20">
        <v>0.50209999999999999</v>
      </c>
      <c r="B20">
        <v>10.953900000000001</v>
      </c>
      <c r="C20">
        <f>'Foglio di supporto'!C21+'Foglio di supporto'!C76</f>
        <v>8.2672681935869363</v>
      </c>
      <c r="D20">
        <f>'Foglio di supporto'!D21+'Foglio di supporto'!D76</f>
        <v>-6.1109749999999972</v>
      </c>
    </row>
    <row r="21" spans="1:4" x14ac:dyDescent="0.25">
      <c r="A21">
        <v>0.52110000000000001</v>
      </c>
      <c r="B21">
        <v>10.5556</v>
      </c>
      <c r="C21">
        <f>'Foglio di supporto'!C22+'Foglio di supporto'!C77</f>
        <v>8.5748321243523336</v>
      </c>
      <c r="D21">
        <f>'Foglio di supporto'!D22+'Foglio di supporto'!D77</f>
        <v>-6.9576249999999975</v>
      </c>
    </row>
    <row r="22" spans="1:4" x14ac:dyDescent="0.25">
      <c r="A22">
        <v>0.54</v>
      </c>
      <c r="B22">
        <v>10.1852</v>
      </c>
      <c r="C22">
        <f>'Foglio di supporto'!C23+'Foglio di supporto'!C78</f>
        <v>8.8594999999999988</v>
      </c>
      <c r="D22">
        <f>'Foglio di supporto'!D23+'Foglio di supporto'!D78</f>
        <v>-7.7995999999999981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8"/>
  <sheetViews>
    <sheetView workbookViewId="0">
      <selection activeCell="C2" sqref="C2:D2"/>
    </sheetView>
  </sheetViews>
  <sheetFormatPr defaultRowHeight="15" x14ac:dyDescent="0.25"/>
  <cols>
    <col min="5" max="5" width="12.140625" customWidth="1"/>
    <col min="6" max="6" width="11.85546875" customWidth="1"/>
  </cols>
  <sheetData>
    <row r="1" spans="1:29" ht="38.25" customHeight="1" x14ac:dyDescent="0.5">
      <c r="A1" s="3" t="s">
        <v>43</v>
      </c>
    </row>
    <row r="2" spans="1:29" x14ac:dyDescent="0.25">
      <c r="A2" s="1" t="s">
        <v>0</v>
      </c>
      <c r="B2" s="1" t="s">
        <v>1</v>
      </c>
      <c r="C2" s="1" t="s">
        <v>52</v>
      </c>
      <c r="D2" s="1" t="s">
        <v>53</v>
      </c>
    </row>
    <row r="3" spans="1:29" x14ac:dyDescent="0.25">
      <c r="A3">
        <v>0.18</v>
      </c>
      <c r="B3">
        <v>30.555599999999998</v>
      </c>
      <c r="C3">
        <f>'Foglio di supporto'!H4+'Foglio di supporto'!C59</f>
        <v>-6.2514000000000003</v>
      </c>
      <c r="D3">
        <f>'Foglio di supporto'!I4+'Foglio di supporto'!D59</f>
        <v>8.0030999999999999</v>
      </c>
      <c r="AA3" s="1"/>
      <c r="AB3" s="2"/>
      <c r="AC3" s="1"/>
    </row>
    <row r="4" spans="1:29" x14ac:dyDescent="0.25">
      <c r="A4">
        <v>0.19889999999999999</v>
      </c>
      <c r="B4">
        <v>27.645499999999998</v>
      </c>
      <c r="C4">
        <f>'Foglio di supporto'!H5+'Foglio di supporto'!C60</f>
        <v>-4.372404072398191</v>
      </c>
      <c r="D4">
        <f>'Foglio di supporto'!I5+'Foglio di supporto'!D60</f>
        <v>7.2569250000000007</v>
      </c>
    </row>
    <row r="5" spans="1:29" x14ac:dyDescent="0.25">
      <c r="A5">
        <v>0.21790000000000001</v>
      </c>
      <c r="B5">
        <v>25.241499999999998</v>
      </c>
      <c r="C5">
        <f>'Foglio di supporto'!H6+'Foglio di supporto'!C61</f>
        <v>-2.7283927489674138</v>
      </c>
      <c r="D5">
        <f>'Foglio di supporto'!I6+'Foglio di supporto'!D61</f>
        <v>6.4810749999999997</v>
      </c>
    </row>
    <row r="6" spans="1:29" x14ac:dyDescent="0.25">
      <c r="A6">
        <v>0.23680000000000001</v>
      </c>
      <c r="B6">
        <v>23.222200000000001</v>
      </c>
      <c r="C6">
        <f>'Foglio di supporto'!H7+'Foglio di supporto'!C62</f>
        <v>-1.2192114864864843</v>
      </c>
      <c r="D6">
        <f>'Foglio di supporto'!I7+'Foglio di supporto'!D62</f>
        <v>5.6409000000000002</v>
      </c>
    </row>
    <row r="7" spans="1:29" x14ac:dyDescent="0.25">
      <c r="A7">
        <v>0.25580000000000003</v>
      </c>
      <c r="B7">
        <v>21.502099999999999</v>
      </c>
      <c r="C7">
        <f>'Foglio di supporto'!H8+'Foglio di supporto'!C63</f>
        <v>9.2188975762315828E-2</v>
      </c>
      <c r="D7">
        <f>'Foglio di supporto'!I8+'Foglio di supporto'!D63</f>
        <v>4.7875499999999995</v>
      </c>
    </row>
    <row r="8" spans="1:29" x14ac:dyDescent="0.25">
      <c r="A8">
        <v>0.2747</v>
      </c>
      <c r="B8">
        <v>20.019200000000001</v>
      </c>
      <c r="C8">
        <f>'Foglio di supporto'!H9+'Foglio di supporto'!C64</f>
        <v>1.2181319621405176</v>
      </c>
      <c r="D8">
        <f>'Foglio di supporto'!I9+'Foglio di supporto'!D64</f>
        <v>3.9383750000000006</v>
      </c>
    </row>
    <row r="9" spans="1:29" x14ac:dyDescent="0.25">
      <c r="A9">
        <v>0.29370000000000002</v>
      </c>
      <c r="B9">
        <v>18.727599999999999</v>
      </c>
      <c r="C9">
        <f>'Foglio di supporto'!H10+'Foglio di supporto'!C65</f>
        <v>2.2045618998978567</v>
      </c>
      <c r="D9">
        <f>'Foglio di supporto'!I10+'Foglio di supporto'!D65</f>
        <v>3.0843249999999998</v>
      </c>
    </row>
    <row r="10" spans="1:29" x14ac:dyDescent="0.25">
      <c r="A10">
        <v>0.31259999999999999</v>
      </c>
      <c r="B10">
        <v>17.592600000000001</v>
      </c>
      <c r="C10">
        <f>'Foglio di supporto'!H11+'Foglio di supporto'!C66</f>
        <v>3.0673426103646833</v>
      </c>
      <c r="D10">
        <f>'Foglio di supporto'!I11+'Foglio di supporto'!D66</f>
        <v>2.2346500000000016</v>
      </c>
    </row>
    <row r="11" spans="1:29" x14ac:dyDescent="0.25">
      <c r="A11">
        <v>0.33160000000000001</v>
      </c>
      <c r="B11">
        <v>16.587299999999999</v>
      </c>
      <c r="C11">
        <f>'Foglio di supporto'!H12+'Foglio di supporto'!C67</f>
        <v>3.8359078407720157</v>
      </c>
      <c r="D11">
        <f>'Foglio di supporto'!I12+'Foglio di supporto'!D67</f>
        <v>1.3804000000000005</v>
      </c>
    </row>
    <row r="12" spans="1:29" x14ac:dyDescent="0.25">
      <c r="A12">
        <v>0.35049999999999998</v>
      </c>
      <c r="B12">
        <v>15.6907</v>
      </c>
      <c r="C12">
        <f>'Foglio di supporto'!H13+'Foglio di supporto'!C68</f>
        <v>4.5179636233951488</v>
      </c>
      <c r="D12">
        <f>'Foglio di supporto'!I13+'Foglio di supporto'!D68</f>
        <v>0.53062500000000401</v>
      </c>
    </row>
    <row r="13" spans="1:29" x14ac:dyDescent="0.25">
      <c r="A13">
        <v>0.3695</v>
      </c>
      <c r="B13">
        <v>14.885999999999999</v>
      </c>
      <c r="C13">
        <f>'Foglio di supporto'!H14+'Foglio di supporto'!C69</f>
        <v>5.1334912043301761</v>
      </c>
      <c r="D13">
        <f>'Foglio di supporto'!I14+'Foglio di supporto'!D69</f>
        <v>-0.32382499999999692</v>
      </c>
    </row>
    <row r="14" spans="1:29" x14ac:dyDescent="0.25">
      <c r="A14">
        <v>0.38840000000000002</v>
      </c>
      <c r="B14">
        <v>14.1599</v>
      </c>
      <c r="C14">
        <f>'Foglio di supporto'!H15+'Foglio di supporto'!C70</f>
        <v>5.6862996910401655</v>
      </c>
      <c r="D14">
        <f>'Foglio di supporto'!I15+'Foglio di supporto'!D70</f>
        <v>-1.1736999999999989</v>
      </c>
    </row>
    <row r="15" spans="1:29" x14ac:dyDescent="0.25">
      <c r="A15">
        <v>0.40739999999999998</v>
      </c>
      <c r="B15">
        <v>13.501300000000001</v>
      </c>
      <c r="C15">
        <f>'Foglio di supporto'!H16+'Foglio di supporto'!C71</f>
        <v>6.1895513991163478</v>
      </c>
      <c r="D15">
        <f>'Foglio di supporto'!I16+'Foglio di supporto'!D71</f>
        <v>-2.0270499999999965</v>
      </c>
    </row>
    <row r="16" spans="1:29" x14ac:dyDescent="0.25">
      <c r="A16">
        <v>0.42630000000000001</v>
      </c>
      <c r="B16">
        <v>12.901199999999999</v>
      </c>
      <c r="C16">
        <f>'Foglio di supporto'!H17+'Foglio di supporto'!C72</f>
        <v>6.6451732582688265</v>
      </c>
      <c r="D16">
        <f>'Foglio di supporto'!I17+'Foglio di supporto'!D72</f>
        <v>-2.8746249999999982</v>
      </c>
    </row>
    <row r="17" spans="1:33" x14ac:dyDescent="0.25">
      <c r="A17">
        <v>0.44529999999999997</v>
      </c>
      <c r="B17">
        <v>12.3522</v>
      </c>
      <c r="C17">
        <f>'Foglio di supporto'!H18+'Foglio di supporto'!C73</f>
        <v>7.0655913766000449</v>
      </c>
      <c r="D17">
        <f>'Foglio di supporto'!I18+'Foglio di supporto'!D73</f>
        <v>-3.7290749999999955</v>
      </c>
    </row>
    <row r="18" spans="1:33" x14ac:dyDescent="0.25">
      <c r="A18">
        <v>0.4642</v>
      </c>
      <c r="B18">
        <v>11.848100000000001</v>
      </c>
      <c r="C18">
        <f>'Foglio di supporto'!H19+'Foglio di supporto'!C74</f>
        <v>7.449836320551487</v>
      </c>
      <c r="D18">
        <f>'Foglio di supporto'!I19+'Foglio di supporto'!D74</f>
        <v>-4.5787499999999977</v>
      </c>
    </row>
    <row r="19" spans="1:33" x14ac:dyDescent="0.25">
      <c r="A19">
        <v>0.48320000000000002</v>
      </c>
      <c r="B19">
        <v>11.3834</v>
      </c>
      <c r="C19">
        <f>'Foglio di supporto'!H20+'Foglio di supporto'!C75</f>
        <v>7.8058062913907298</v>
      </c>
      <c r="D19">
        <f>'Foglio di supporto'!I20+'Foglio di supporto'!D75</f>
        <v>-5.4330999999999987</v>
      </c>
    </row>
    <row r="20" spans="1:33" x14ac:dyDescent="0.25">
      <c r="A20">
        <v>0.50209999999999999</v>
      </c>
      <c r="B20">
        <v>10.953900000000001</v>
      </c>
      <c r="C20">
        <f>'Foglio di supporto'!H21+'Foglio di supporto'!C76</f>
        <v>8.1333681935869357</v>
      </c>
      <c r="D20">
        <f>'Foglio di supporto'!I21+'Foglio di supporto'!D76</f>
        <v>-6.2827749999999964</v>
      </c>
    </row>
    <row r="21" spans="1:33" x14ac:dyDescent="0.25">
      <c r="A21">
        <v>0.52110000000000001</v>
      </c>
      <c r="B21">
        <v>10.5556</v>
      </c>
      <c r="C21">
        <f>'Foglio di supporto'!H22+'Foglio di supporto'!C77</f>
        <v>8.438732124352331</v>
      </c>
      <c r="D21">
        <f>'Foglio di supporto'!I22+'Foglio di supporto'!D77</f>
        <v>-7.1369249999999971</v>
      </c>
    </row>
    <row r="22" spans="1:33" x14ac:dyDescent="0.25">
      <c r="A22">
        <v>0.54</v>
      </c>
      <c r="B22">
        <v>10.1852</v>
      </c>
      <c r="C22">
        <f>'Foglio di supporto'!H23+'Foglio di supporto'!C78</f>
        <v>8.7211999999999996</v>
      </c>
      <c r="D22">
        <f>'Foglio di supporto'!I23+'Foglio di supporto'!D78</f>
        <v>-7.9864999999999995</v>
      </c>
    </row>
    <row r="26" spans="1:33" ht="33.75" x14ac:dyDescent="0.5">
      <c r="B26" s="25"/>
      <c r="C26" s="26"/>
      <c r="D26" s="25"/>
      <c r="E26" s="25"/>
      <c r="F26" s="25"/>
      <c r="G26" s="25"/>
      <c r="H26" s="25"/>
      <c r="I26" s="25"/>
      <c r="J26" s="25"/>
    </row>
    <row r="27" spans="1:33" x14ac:dyDescent="0.25">
      <c r="A27" s="1"/>
      <c r="B27" s="27"/>
      <c r="C27" s="27"/>
      <c r="D27" s="27"/>
      <c r="E27" s="27"/>
      <c r="F27" s="27"/>
      <c r="G27" s="27"/>
      <c r="H27" s="25"/>
      <c r="I27" s="25"/>
      <c r="J27" s="25"/>
      <c r="AA27" s="1"/>
      <c r="AB27" s="2"/>
      <c r="AC27" s="1"/>
      <c r="AD27" s="1"/>
      <c r="AE27" s="1"/>
      <c r="AF27" s="1"/>
      <c r="AG27" s="1"/>
    </row>
    <row r="28" spans="1:33" x14ac:dyDescent="0.25">
      <c r="B28" s="25"/>
      <c r="C28" s="25"/>
      <c r="D28" s="25"/>
      <c r="E28" s="25"/>
      <c r="F28" s="25"/>
      <c r="G28" s="25"/>
      <c r="H28" s="25"/>
      <c r="I28" s="25"/>
      <c r="J28" s="25"/>
    </row>
    <row r="29" spans="1:33" x14ac:dyDescent="0.25">
      <c r="B29" s="25"/>
      <c r="C29" s="25"/>
      <c r="D29" s="25"/>
      <c r="E29" s="25"/>
      <c r="F29" s="25"/>
      <c r="G29" s="25"/>
      <c r="H29" s="25"/>
      <c r="I29" s="25"/>
      <c r="J29" s="25"/>
    </row>
    <row r="30" spans="1:33" x14ac:dyDescent="0.25">
      <c r="B30" s="25"/>
      <c r="C30" s="25"/>
      <c r="D30" s="25"/>
      <c r="E30" s="25"/>
      <c r="F30" s="25"/>
      <c r="G30" s="25"/>
      <c r="H30" s="25"/>
      <c r="I30" s="25"/>
      <c r="J30" s="25"/>
    </row>
    <row r="31" spans="1:33" x14ac:dyDescent="0.25">
      <c r="B31" s="25"/>
      <c r="C31" s="25"/>
      <c r="D31" s="25"/>
      <c r="E31" s="25"/>
      <c r="F31" s="25"/>
      <c r="G31" s="25"/>
      <c r="H31" s="25"/>
      <c r="I31" s="25"/>
      <c r="J31" s="25"/>
    </row>
    <row r="32" spans="1:33" x14ac:dyDescent="0.25">
      <c r="B32" s="25"/>
      <c r="C32" s="25"/>
      <c r="D32" s="25"/>
      <c r="E32" s="25"/>
      <c r="F32" s="25"/>
      <c r="G32" s="25"/>
      <c r="H32" s="25"/>
      <c r="I32" s="25"/>
      <c r="J32" s="25"/>
    </row>
    <row r="33" spans="2:10" x14ac:dyDescent="0.25">
      <c r="B33" s="25"/>
      <c r="C33" s="25"/>
      <c r="D33" s="25"/>
      <c r="E33" s="25"/>
      <c r="F33" s="25"/>
      <c r="G33" s="25"/>
      <c r="H33" s="25"/>
      <c r="I33" s="25"/>
      <c r="J33" s="25"/>
    </row>
    <row r="34" spans="2:10" x14ac:dyDescent="0.25">
      <c r="B34" s="25"/>
      <c r="C34" s="25"/>
      <c r="D34" s="25"/>
      <c r="E34" s="25"/>
      <c r="F34" s="25"/>
      <c r="G34" s="25"/>
      <c r="H34" s="25"/>
      <c r="I34" s="25"/>
      <c r="J34" s="25"/>
    </row>
    <row r="35" spans="2:10" x14ac:dyDescent="0.25">
      <c r="B35" s="25"/>
      <c r="C35" s="25"/>
      <c r="D35" s="25"/>
      <c r="E35" s="25"/>
      <c r="F35" s="25"/>
      <c r="G35" s="25"/>
      <c r="H35" s="25"/>
      <c r="I35" s="25"/>
      <c r="J35" s="25"/>
    </row>
    <row r="36" spans="2:10" x14ac:dyDescent="0.25">
      <c r="B36" s="25"/>
      <c r="C36" s="25"/>
      <c r="D36" s="25"/>
      <c r="E36" s="25"/>
      <c r="F36" s="25"/>
      <c r="G36" s="25"/>
      <c r="H36" s="25"/>
      <c r="I36" s="25"/>
      <c r="J36" s="25"/>
    </row>
    <row r="37" spans="2:10" x14ac:dyDescent="0.25">
      <c r="B37" s="25"/>
      <c r="C37" s="25"/>
      <c r="D37" s="25"/>
      <c r="E37" s="25"/>
      <c r="F37" s="25"/>
      <c r="G37" s="25"/>
      <c r="H37" s="25"/>
      <c r="I37" s="25"/>
      <c r="J37" s="25"/>
    </row>
    <row r="38" spans="2:10" x14ac:dyDescent="0.25">
      <c r="B38" s="25"/>
      <c r="C38" s="25"/>
      <c r="D38" s="25"/>
      <c r="E38" s="25"/>
      <c r="F38" s="25"/>
      <c r="G38" s="25"/>
      <c r="H38" s="25"/>
      <c r="I38" s="25"/>
      <c r="J38" s="25"/>
    </row>
    <row r="39" spans="2:10" x14ac:dyDescent="0.25">
      <c r="B39" s="25"/>
      <c r="C39" s="25"/>
      <c r="D39" s="25"/>
      <c r="E39" s="25"/>
      <c r="F39" s="25"/>
      <c r="G39" s="25"/>
      <c r="H39" s="25"/>
      <c r="I39" s="25"/>
      <c r="J39" s="25"/>
    </row>
    <row r="40" spans="2:10" x14ac:dyDescent="0.25">
      <c r="B40" s="25"/>
      <c r="C40" s="25"/>
      <c r="D40" s="25"/>
      <c r="E40" s="25"/>
      <c r="F40" s="25"/>
      <c r="G40" s="25"/>
      <c r="H40" s="25"/>
      <c r="I40" s="25"/>
      <c r="J40" s="25"/>
    </row>
    <row r="41" spans="2:10" x14ac:dyDescent="0.25">
      <c r="B41" s="25"/>
      <c r="C41" s="25"/>
      <c r="D41" s="25"/>
      <c r="E41" s="25"/>
      <c r="F41" s="25"/>
      <c r="G41" s="25"/>
      <c r="H41" s="25"/>
      <c r="I41" s="25"/>
      <c r="J41" s="25"/>
    </row>
    <row r="42" spans="2:10" x14ac:dyDescent="0.25">
      <c r="B42" s="25"/>
      <c r="C42" s="25"/>
      <c r="D42" s="25"/>
      <c r="E42" s="25"/>
      <c r="F42" s="25"/>
      <c r="G42" s="25"/>
      <c r="H42" s="25"/>
      <c r="I42" s="25"/>
      <c r="J42" s="25"/>
    </row>
    <row r="43" spans="2:10" x14ac:dyDescent="0.25">
      <c r="B43" s="25"/>
      <c r="C43" s="25"/>
      <c r="D43" s="25"/>
      <c r="E43" s="25"/>
      <c r="F43" s="25"/>
      <c r="G43" s="25"/>
      <c r="H43" s="25"/>
      <c r="I43" s="25"/>
      <c r="J43" s="25"/>
    </row>
    <row r="44" spans="2:10" x14ac:dyDescent="0.25">
      <c r="B44" s="25"/>
      <c r="C44" s="25"/>
      <c r="D44" s="25"/>
      <c r="E44" s="25"/>
      <c r="F44" s="25"/>
      <c r="G44" s="25"/>
      <c r="H44" s="25"/>
      <c r="I44" s="25"/>
      <c r="J44" s="25"/>
    </row>
    <row r="45" spans="2:10" x14ac:dyDescent="0.25">
      <c r="B45" s="25"/>
      <c r="C45" s="25"/>
      <c r="D45" s="25"/>
      <c r="E45" s="25"/>
      <c r="F45" s="25"/>
      <c r="G45" s="25"/>
      <c r="H45" s="25"/>
      <c r="I45" s="25"/>
      <c r="J45" s="25"/>
    </row>
    <row r="46" spans="2:10" x14ac:dyDescent="0.25">
      <c r="B46" s="25"/>
      <c r="C46" s="25"/>
      <c r="D46" s="25"/>
      <c r="E46" s="25"/>
      <c r="F46" s="25"/>
      <c r="G46" s="25"/>
      <c r="H46" s="25"/>
      <c r="I46" s="25"/>
      <c r="J46" s="25"/>
    </row>
    <row r="47" spans="2:10" x14ac:dyDescent="0.25">
      <c r="B47" s="25"/>
      <c r="C47" s="25"/>
      <c r="D47" s="25"/>
      <c r="E47" s="25"/>
      <c r="F47" s="25"/>
      <c r="G47" s="25"/>
      <c r="H47" s="25"/>
      <c r="I47" s="25"/>
      <c r="J47" s="25"/>
    </row>
    <row r="48" spans="2:10" x14ac:dyDescent="0.25">
      <c r="B48" s="25"/>
      <c r="C48" s="25"/>
      <c r="D48" s="25"/>
      <c r="E48" s="25"/>
      <c r="F48" s="25"/>
      <c r="G48" s="25"/>
      <c r="H48" s="25"/>
      <c r="I48" s="25"/>
      <c r="J48" s="25"/>
    </row>
    <row r="49" spans="2:10" x14ac:dyDescent="0.25">
      <c r="B49" s="25"/>
      <c r="C49" s="25"/>
      <c r="D49" s="25"/>
      <c r="E49" s="25"/>
      <c r="F49" s="25"/>
      <c r="G49" s="25"/>
      <c r="H49" s="25"/>
      <c r="I49" s="25"/>
      <c r="J49" s="25"/>
    </row>
    <row r="50" spans="2:10" x14ac:dyDescent="0.25">
      <c r="B50" s="25"/>
      <c r="C50" s="25"/>
      <c r="D50" s="25"/>
      <c r="E50" s="25"/>
      <c r="F50" s="25"/>
      <c r="G50" s="25"/>
      <c r="H50" s="25"/>
      <c r="I50" s="25"/>
      <c r="J50" s="25"/>
    </row>
    <row r="51" spans="2:10" x14ac:dyDescent="0.25">
      <c r="B51" s="25"/>
      <c r="C51" s="25"/>
      <c r="D51" s="25"/>
      <c r="E51" s="25"/>
      <c r="F51" s="25"/>
      <c r="G51" s="25"/>
      <c r="H51" s="25"/>
      <c r="I51" s="25"/>
      <c r="J51" s="25"/>
    </row>
    <row r="52" spans="2:10" x14ac:dyDescent="0.25">
      <c r="B52" s="25"/>
      <c r="C52" s="25"/>
      <c r="D52" s="25"/>
      <c r="E52" s="25"/>
      <c r="F52" s="25"/>
      <c r="G52" s="25"/>
      <c r="H52" s="25"/>
      <c r="I52" s="25"/>
      <c r="J52" s="25"/>
    </row>
    <row r="53" spans="2:10" x14ac:dyDescent="0.25">
      <c r="B53" s="25"/>
      <c r="C53" s="25"/>
      <c r="D53" s="25"/>
      <c r="E53" s="25"/>
      <c r="F53" s="25"/>
      <c r="G53" s="25"/>
      <c r="H53" s="25"/>
      <c r="I53" s="25"/>
      <c r="J53" s="25"/>
    </row>
    <row r="54" spans="2:10" x14ac:dyDescent="0.25">
      <c r="B54" s="25"/>
      <c r="C54" s="25"/>
      <c r="D54" s="25"/>
      <c r="E54" s="25"/>
      <c r="F54" s="25"/>
      <c r="G54" s="25"/>
      <c r="H54" s="25"/>
      <c r="I54" s="25"/>
      <c r="J54" s="25"/>
    </row>
    <row r="55" spans="2:10" x14ac:dyDescent="0.25">
      <c r="B55" s="25"/>
      <c r="C55" s="25"/>
      <c r="D55" s="25"/>
      <c r="E55" s="25"/>
      <c r="F55" s="25"/>
      <c r="G55" s="25"/>
      <c r="H55" s="25"/>
      <c r="I55" s="25"/>
      <c r="J55" s="25"/>
    </row>
    <row r="56" spans="2:10" x14ac:dyDescent="0.25">
      <c r="B56" s="25"/>
      <c r="C56" s="25"/>
      <c r="D56" s="25"/>
      <c r="E56" s="25"/>
      <c r="F56" s="25"/>
      <c r="G56" s="25"/>
      <c r="H56" s="25"/>
      <c r="I56" s="25"/>
      <c r="J56" s="25"/>
    </row>
    <row r="57" spans="2:10" x14ac:dyDescent="0.25">
      <c r="B57" s="25"/>
      <c r="C57" s="25"/>
      <c r="D57" s="25"/>
      <c r="E57" s="25"/>
      <c r="F57" s="25"/>
      <c r="G57" s="25"/>
      <c r="H57" s="25"/>
      <c r="I57" s="25"/>
      <c r="J57" s="25"/>
    </row>
    <row r="58" spans="2:10" x14ac:dyDescent="0.25">
      <c r="B58" s="25"/>
      <c r="C58" s="25"/>
      <c r="D58" s="25"/>
      <c r="E58" s="25"/>
      <c r="F58" s="25"/>
      <c r="G58" s="25"/>
      <c r="H58" s="25"/>
      <c r="I58" s="25"/>
      <c r="J58" s="25"/>
    </row>
  </sheetData>
  <sortState xmlns:xlrd2="http://schemas.microsoft.com/office/spreadsheetml/2017/richdata2" ref="AA28:AA47">
    <sortCondition descending="1" ref="AA28:AA47"/>
  </sortState>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2"/>
  <sheetViews>
    <sheetView workbookViewId="0">
      <selection activeCell="C2" sqref="C2:D2"/>
    </sheetView>
  </sheetViews>
  <sheetFormatPr defaultRowHeight="15" x14ac:dyDescent="0.25"/>
  <sheetData>
    <row r="1" spans="1:4" ht="38.25" customHeight="1" x14ac:dyDescent="0.5">
      <c r="A1" s="3" t="s">
        <v>42</v>
      </c>
    </row>
    <row r="2" spans="1:4" x14ac:dyDescent="0.25">
      <c r="A2" s="1" t="s">
        <v>0</v>
      </c>
      <c r="B2" s="1" t="s">
        <v>1</v>
      </c>
      <c r="C2" s="1" t="s">
        <v>52</v>
      </c>
      <c r="D2" s="1" t="s">
        <v>53</v>
      </c>
    </row>
    <row r="3" spans="1:4" x14ac:dyDescent="0.25">
      <c r="A3">
        <v>0.18</v>
      </c>
      <c r="B3">
        <v>30.555599999999998</v>
      </c>
      <c r="C3">
        <f>'Foglio di supporto'!M4+'Foglio di supporto'!C59</f>
        <v>-6.5683000000000007</v>
      </c>
      <c r="D3">
        <f>'Foglio di supporto'!N4+'Foglio di supporto'!D59</f>
        <v>8.0516000000000005</v>
      </c>
    </row>
    <row r="4" spans="1:4" x14ac:dyDescent="0.25">
      <c r="A4">
        <v>0.19889999999999999</v>
      </c>
      <c r="B4">
        <v>27.645499999999998</v>
      </c>
      <c r="C4">
        <f>'Foglio di supporto'!M5+'Foglio di supporto'!C60</f>
        <v>-4.5985040723981907</v>
      </c>
      <c r="D4">
        <f>'Foglio di supporto'!N5+'Foglio di supporto'!D60</f>
        <v>7.2744250000000008</v>
      </c>
    </row>
    <row r="5" spans="1:4" x14ac:dyDescent="0.25">
      <c r="A5">
        <v>0.21790000000000001</v>
      </c>
      <c r="B5">
        <v>25.241499999999998</v>
      </c>
      <c r="C5">
        <f>'Foglio di supporto'!M6+'Foglio di supporto'!C61</f>
        <v>-2.8221927489674137</v>
      </c>
      <c r="D5">
        <f>'Foglio di supporto'!N6+'Foglio di supporto'!D61</f>
        <v>6.4327750000000004</v>
      </c>
    </row>
    <row r="6" spans="1:4" x14ac:dyDescent="0.25">
      <c r="A6">
        <v>0.23680000000000001</v>
      </c>
      <c r="B6">
        <v>23.222200000000001</v>
      </c>
      <c r="C6">
        <f>'Foglio di supporto'!M7+'Foglio di supporto'!C62</f>
        <v>-1.2985114864864842</v>
      </c>
      <c r="D6">
        <f>'Foglio di supporto'!N7+'Foglio di supporto'!D62</f>
        <v>5.5761000000000003</v>
      </c>
    </row>
    <row r="7" spans="1:4" x14ac:dyDescent="0.25">
      <c r="A7">
        <v>0.25580000000000003</v>
      </c>
      <c r="B7">
        <v>21.502099999999999</v>
      </c>
      <c r="C7">
        <f>'Foglio di supporto'!M8+'Foglio di supporto'!C63</f>
        <v>7.0889757623158189E-3</v>
      </c>
      <c r="D7">
        <f>'Foglio di supporto'!N8+'Foglio di supporto'!D63</f>
        <v>4.7148499999999993</v>
      </c>
    </row>
    <row r="8" spans="1:4" x14ac:dyDescent="0.25">
      <c r="A8">
        <v>0.2747</v>
      </c>
      <c r="B8">
        <v>20.019200000000001</v>
      </c>
      <c r="C8">
        <f>'Foglio di supporto'!M9+'Foglio di supporto'!C64</f>
        <v>1.1274319621405176</v>
      </c>
      <c r="D8">
        <f>'Foglio di supporto'!N9+'Foglio di supporto'!D64</f>
        <v>3.8578750000000008</v>
      </c>
    </row>
    <row r="9" spans="1:4" x14ac:dyDescent="0.25">
      <c r="A9">
        <v>0.29370000000000002</v>
      </c>
      <c r="B9">
        <v>18.727599999999999</v>
      </c>
      <c r="C9">
        <f>'Foglio di supporto'!M10+'Foglio di supporto'!C65</f>
        <v>2.1085618998978566</v>
      </c>
      <c r="D9">
        <f>'Foglio di supporto'!N10+'Foglio di supporto'!D65</f>
        <v>2.9962249999999999</v>
      </c>
    </row>
    <row r="10" spans="1:4" x14ac:dyDescent="0.25">
      <c r="A10">
        <v>0.31259999999999999</v>
      </c>
      <c r="B10">
        <v>17.592600000000001</v>
      </c>
      <c r="C10">
        <f>'Foglio di supporto'!M11+'Foglio di supporto'!C66</f>
        <v>2.9664426103646835</v>
      </c>
      <c r="D10">
        <f>'Foglio di supporto'!N11+'Foglio di supporto'!D66</f>
        <v>2.1390500000000019</v>
      </c>
    </row>
    <row r="11" spans="1:4" x14ac:dyDescent="0.25">
      <c r="A11">
        <v>0.33160000000000001</v>
      </c>
      <c r="B11">
        <v>16.587299999999999</v>
      </c>
      <c r="C11">
        <f>'Foglio di supporto'!M12+'Foglio di supporto'!C67</f>
        <v>3.7306078407720156</v>
      </c>
      <c r="D11">
        <f>'Foglio di supporto'!N12+'Foglio di supporto'!D67</f>
        <v>1.2773000000000005</v>
      </c>
    </row>
    <row r="12" spans="1:4" x14ac:dyDescent="0.25">
      <c r="A12">
        <v>0.35049999999999998</v>
      </c>
      <c r="B12">
        <v>15.6907</v>
      </c>
      <c r="C12">
        <f>'Foglio di supporto'!M13+'Foglio di supporto'!C68</f>
        <v>4.4085636233951497</v>
      </c>
      <c r="D12">
        <f>'Foglio di supporto'!N13+'Foglio di supporto'!D68</f>
        <v>0.42012500000000402</v>
      </c>
    </row>
    <row r="13" spans="1:4" x14ac:dyDescent="0.25">
      <c r="A13">
        <v>0.3695</v>
      </c>
      <c r="B13">
        <v>14.885999999999999</v>
      </c>
      <c r="C13">
        <f>'Foglio di supporto'!M14+'Foglio di supporto'!C69</f>
        <v>5.0202912043301762</v>
      </c>
      <c r="D13">
        <f>'Foglio di supporto'!N14+'Foglio di supporto'!D69</f>
        <v>-0.44172499999999693</v>
      </c>
    </row>
    <row r="14" spans="1:4" x14ac:dyDescent="0.25">
      <c r="A14">
        <v>0.38840000000000002</v>
      </c>
      <c r="B14">
        <v>14.1599</v>
      </c>
      <c r="C14">
        <f>'Foglio di supporto'!M15+'Foglio di supporto'!C70</f>
        <v>5.5695996910401657</v>
      </c>
      <c r="D14">
        <f>'Foglio di supporto'!N15+'Foglio di supporto'!D70</f>
        <v>-1.2989999999999988</v>
      </c>
    </row>
    <row r="15" spans="1:4" x14ac:dyDescent="0.25">
      <c r="A15">
        <v>0.40739999999999998</v>
      </c>
      <c r="B15">
        <v>13.501300000000001</v>
      </c>
      <c r="C15">
        <f>'Foglio di supporto'!M16+'Foglio di supporto'!C71</f>
        <v>6.0703513991163485</v>
      </c>
      <c r="D15">
        <f>'Foglio di supporto'!N16+'Foglio di supporto'!D71</f>
        <v>-2.1608499999999964</v>
      </c>
    </row>
    <row r="16" spans="1:4" x14ac:dyDescent="0.25">
      <c r="A16">
        <v>0.42630000000000001</v>
      </c>
      <c r="B16">
        <v>12.901199999999999</v>
      </c>
      <c r="C16">
        <f>'Foglio di supporto'!M17+'Foglio di supporto'!C72</f>
        <v>6.5232732582688264</v>
      </c>
      <c r="D16">
        <f>'Foglio di supporto'!N17+'Foglio di supporto'!D72</f>
        <v>-3.0164249999999981</v>
      </c>
    </row>
    <row r="17" spans="1:4" x14ac:dyDescent="0.25">
      <c r="A17">
        <v>0.44529999999999997</v>
      </c>
      <c r="B17">
        <v>12.3522</v>
      </c>
      <c r="C17">
        <f>'Foglio di supporto'!M18+'Foglio di supporto'!C73</f>
        <v>6.9408913766000451</v>
      </c>
      <c r="D17">
        <f>'Foglio di supporto'!N18+'Foglio di supporto'!D73</f>
        <v>-3.878274999999995</v>
      </c>
    </row>
    <row r="18" spans="1:4" x14ac:dyDescent="0.25">
      <c r="A18">
        <v>0.4642</v>
      </c>
      <c r="B18">
        <v>11.848100000000001</v>
      </c>
      <c r="C18">
        <f>'Foglio di supporto'!M19+'Foglio di supporto'!C74</f>
        <v>7.3224363205514873</v>
      </c>
      <c r="D18">
        <f>'Foglio di supporto'!N19+'Foglio di supporto'!D74</f>
        <v>-4.7355499999999973</v>
      </c>
    </row>
    <row r="19" spans="1:4" x14ac:dyDescent="0.25">
      <c r="A19">
        <v>0.48320000000000002</v>
      </c>
      <c r="B19">
        <v>11.3834</v>
      </c>
      <c r="C19">
        <f>'Foglio di supporto'!M20+'Foglio di supporto'!C75</f>
        <v>7.6759062913907297</v>
      </c>
      <c r="D19">
        <f>'Foglio di supporto'!N20+'Foglio di supporto'!D75</f>
        <v>-5.5972999999999988</v>
      </c>
    </row>
    <row r="20" spans="1:4" x14ac:dyDescent="0.25">
      <c r="A20">
        <v>0.50209999999999999</v>
      </c>
      <c r="B20">
        <v>10.953900000000001</v>
      </c>
      <c r="C20">
        <f>'Foglio di supporto'!M21+'Foglio di supporto'!C76</f>
        <v>8.0011681935869348</v>
      </c>
      <c r="D20">
        <f>'Foglio di supporto'!N21+'Foglio di supporto'!D76</f>
        <v>-6.4543749999999971</v>
      </c>
    </row>
    <row r="21" spans="1:4" x14ac:dyDescent="0.25">
      <c r="A21">
        <v>0.52110000000000001</v>
      </c>
      <c r="B21">
        <v>10.5556</v>
      </c>
      <c r="C21">
        <f>'Foglio di supporto'!M22+'Foglio di supporto'!C77</f>
        <v>8.3043321243523316</v>
      </c>
      <c r="D21">
        <f>'Foglio di supporto'!N22+'Foglio di supporto'!D77</f>
        <v>-7.3161249999999978</v>
      </c>
    </row>
    <row r="22" spans="1:4" x14ac:dyDescent="0.25">
      <c r="A22">
        <v>0.54</v>
      </c>
      <c r="B22">
        <v>10.1852</v>
      </c>
      <c r="C22">
        <f>'Foglio di supporto'!M23+'Foglio di supporto'!C78</f>
        <v>8.5847999999999995</v>
      </c>
      <c r="D22">
        <f>'Foglio di supporto'!N23+'Foglio di supporto'!D78</f>
        <v>-8.1732999999999993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58"/>
  <sheetViews>
    <sheetView workbookViewId="0">
      <selection activeCell="C2" sqref="C2:D2"/>
    </sheetView>
  </sheetViews>
  <sheetFormatPr defaultRowHeight="15" x14ac:dyDescent="0.25"/>
  <cols>
    <col min="3" max="3" width="12.85546875" customWidth="1"/>
    <col min="5" max="5" width="11.140625" customWidth="1"/>
    <col min="6" max="6" width="12.140625" customWidth="1"/>
    <col min="14" max="14" width="10.140625" customWidth="1"/>
    <col min="15" max="15" width="15.7109375" customWidth="1"/>
    <col min="23" max="23" width="15.5703125" customWidth="1"/>
  </cols>
  <sheetData>
    <row r="1" spans="1:31" ht="38.25" customHeight="1" x14ac:dyDescent="0.5">
      <c r="A1" s="3" t="s">
        <v>41</v>
      </c>
    </row>
    <row r="2" spans="1:31" x14ac:dyDescent="0.25">
      <c r="A2" s="1" t="s">
        <v>0</v>
      </c>
      <c r="B2" s="1" t="s">
        <v>1</v>
      </c>
      <c r="C2" s="1" t="s">
        <v>52</v>
      </c>
      <c r="D2" s="1" t="s">
        <v>53</v>
      </c>
      <c r="E2" s="1"/>
    </row>
    <row r="3" spans="1:31" x14ac:dyDescent="0.25">
      <c r="A3">
        <v>0.18</v>
      </c>
      <c r="B3">
        <v>30.555599999999998</v>
      </c>
      <c r="C3">
        <f>'Foglio di supporto'!C29</f>
        <v>-6.9</v>
      </c>
      <c r="D3">
        <f>'Foglio di supporto'!D29</f>
        <v>8.11</v>
      </c>
    </row>
    <row r="4" spans="1:31" x14ac:dyDescent="0.25">
      <c r="A4">
        <v>0.19889999999999999</v>
      </c>
      <c r="B4">
        <v>27.645499999999998</v>
      </c>
      <c r="C4">
        <f>'Foglio di supporto'!C30</f>
        <v>-4.7121040723981906</v>
      </c>
      <c r="D4">
        <f>'Foglio di supporto'!D30</f>
        <v>7.2453250000000011</v>
      </c>
      <c r="AC4" s="2" t="s">
        <v>12</v>
      </c>
      <c r="AD4" s="2" t="s">
        <v>11</v>
      </c>
      <c r="AE4" s="1" t="s">
        <v>2</v>
      </c>
    </row>
    <row r="5" spans="1:31" x14ac:dyDescent="0.25">
      <c r="A5">
        <v>0.21790000000000001</v>
      </c>
      <c r="B5">
        <v>25.241499999999998</v>
      </c>
      <c r="C5">
        <f>'Foglio di supporto'!C31</f>
        <v>-2.8951927489674141</v>
      </c>
      <c r="D5">
        <f>'Foglio di supporto'!D31</f>
        <v>6.3760750000000002</v>
      </c>
      <c r="AC5">
        <v>0.54</v>
      </c>
      <c r="AD5">
        <f>1/AC5</f>
        <v>1.8518518518518516</v>
      </c>
      <c r="AE5">
        <v>8.0106000000000002</v>
      </c>
    </row>
    <row r="6" spans="1:31" x14ac:dyDescent="0.25">
      <c r="A6">
        <v>0.23680000000000001</v>
      </c>
      <c r="B6">
        <v>23.222200000000001</v>
      </c>
      <c r="C6">
        <f>'Foglio di supporto'!C32</f>
        <v>-1.3771114864864842</v>
      </c>
      <c r="D6">
        <f>'Foglio di supporto'!D32</f>
        <v>5.5114000000000001</v>
      </c>
      <c r="AC6">
        <v>0.52110000000000001</v>
      </c>
      <c r="AD6">
        <f t="shared" ref="AD6:AD24" si="0">1/AC6</f>
        <v>1.9190174630589139</v>
      </c>
      <c r="AE6">
        <v>7.7458999999999998</v>
      </c>
    </row>
    <row r="7" spans="1:31" x14ac:dyDescent="0.25">
      <c r="A7">
        <v>0.25580000000000003</v>
      </c>
      <c r="B7">
        <v>21.502099999999999</v>
      </c>
      <c r="C7">
        <f>'Foglio di supporto'!C33</f>
        <v>-7.7111024237684234E-2</v>
      </c>
      <c r="D7">
        <f>'Foglio di supporto'!D33</f>
        <v>4.6421499999999991</v>
      </c>
      <c r="AC7">
        <v>0.50209999999999999</v>
      </c>
      <c r="AD7">
        <f t="shared" si="0"/>
        <v>1.9916351324437362</v>
      </c>
      <c r="AE7">
        <v>7.4592999999999998</v>
      </c>
    </row>
    <row r="8" spans="1:31" x14ac:dyDescent="0.25">
      <c r="A8">
        <v>0.2747</v>
      </c>
      <c r="B8">
        <v>20.019200000000001</v>
      </c>
      <c r="C8">
        <f>'Foglio di supporto'!C34</f>
        <v>1.0376319621405177</v>
      </c>
      <c r="D8">
        <f>'Foglio di supporto'!D34</f>
        <v>3.7774750000000008</v>
      </c>
      <c r="AC8">
        <v>0.48320000000000002</v>
      </c>
      <c r="AD8">
        <f t="shared" si="0"/>
        <v>2.0695364238410594</v>
      </c>
      <c r="AE8">
        <v>7.1482999999999999</v>
      </c>
    </row>
    <row r="9" spans="1:31" x14ac:dyDescent="0.25">
      <c r="A9">
        <v>0.29370000000000002</v>
      </c>
      <c r="B9">
        <v>18.727599999999999</v>
      </c>
      <c r="C9">
        <f>'Foglio di supporto'!C35</f>
        <v>2.0136618998978566</v>
      </c>
      <c r="D9">
        <f>'Foglio di supporto'!D35</f>
        <v>2.9082249999999998</v>
      </c>
      <c r="AC9">
        <v>0.4642</v>
      </c>
      <c r="AD9">
        <f t="shared" si="0"/>
        <v>2.154243860404998</v>
      </c>
      <c r="AE9">
        <v>6.8098000000000001</v>
      </c>
    </row>
    <row r="10" spans="1:31" x14ac:dyDescent="0.25">
      <c r="A10">
        <v>0.31259999999999999</v>
      </c>
      <c r="B10">
        <v>17.592600000000001</v>
      </c>
      <c r="C10">
        <f>'Foglio di supporto'!C36</f>
        <v>2.8668426103646834</v>
      </c>
      <c r="D10">
        <f>'Foglio di supporto'!D36</f>
        <v>2.0435500000000015</v>
      </c>
      <c r="AC10">
        <v>0.44529999999999997</v>
      </c>
      <c r="AD10">
        <f t="shared" si="0"/>
        <v>2.2456770716370986</v>
      </c>
      <c r="AE10">
        <v>6.4405000000000001</v>
      </c>
    </row>
    <row r="11" spans="1:31" x14ac:dyDescent="0.25">
      <c r="A11">
        <v>0.33160000000000001</v>
      </c>
      <c r="B11">
        <v>16.587299999999999</v>
      </c>
      <c r="C11">
        <f>'Foglio di supporto'!C37</f>
        <v>3.6265078407720157</v>
      </c>
      <c r="D11">
        <f>'Foglio di supporto'!D37</f>
        <v>1.1743000000000006</v>
      </c>
      <c r="AC11">
        <v>0.42630000000000001</v>
      </c>
      <c r="AD11">
        <f t="shared" si="0"/>
        <v>2.345765892563922</v>
      </c>
      <c r="AE11">
        <v>6.0362</v>
      </c>
    </row>
    <row r="12" spans="1:31" x14ac:dyDescent="0.25">
      <c r="A12">
        <v>0.35049999999999998</v>
      </c>
      <c r="B12">
        <v>15.6907</v>
      </c>
      <c r="C12">
        <f>'Foglio di supporto'!C38</f>
        <v>4.3004636233951494</v>
      </c>
      <c r="D12">
        <f>'Foglio di supporto'!D38</f>
        <v>0.30962500000000404</v>
      </c>
      <c r="AC12">
        <v>0.40739999999999998</v>
      </c>
      <c r="AD12">
        <f t="shared" si="0"/>
        <v>2.454590083456063</v>
      </c>
      <c r="AE12">
        <v>5.5907</v>
      </c>
    </row>
    <row r="13" spans="1:31" x14ac:dyDescent="0.25">
      <c r="A13">
        <v>0.3695</v>
      </c>
      <c r="B13">
        <v>14.885999999999999</v>
      </c>
      <c r="C13">
        <f>'Foglio di supporto'!C39</f>
        <v>4.9084912043301756</v>
      </c>
      <c r="D13">
        <f>'Foglio di supporto'!D39</f>
        <v>-0.55962499999999693</v>
      </c>
      <c r="AC13">
        <v>0.38840000000000002</v>
      </c>
      <c r="AD13">
        <f t="shared" si="0"/>
        <v>2.5746652935118433</v>
      </c>
      <c r="AE13">
        <v>5.0986000000000002</v>
      </c>
    </row>
    <row r="14" spans="1:31" x14ac:dyDescent="0.25">
      <c r="A14">
        <v>0.38840000000000002</v>
      </c>
      <c r="B14">
        <v>14.1599</v>
      </c>
      <c r="C14">
        <f>'Foglio di supporto'!C40</f>
        <v>5.4542996910401662</v>
      </c>
      <c r="D14">
        <f>'Foglio di supporto'!D40</f>
        <v>-1.4242999999999988</v>
      </c>
      <c r="AC14">
        <v>0.3695</v>
      </c>
      <c r="AD14">
        <f t="shared" si="0"/>
        <v>2.7063599458728009</v>
      </c>
      <c r="AE14">
        <v>4.5530999999999997</v>
      </c>
    </row>
    <row r="15" spans="1:31" x14ac:dyDescent="0.25">
      <c r="A15">
        <v>0.40739999999999998</v>
      </c>
      <c r="B15">
        <v>13.501300000000001</v>
      </c>
      <c r="C15">
        <f>'Foglio di supporto'!C41</f>
        <v>5.9519513991163482</v>
      </c>
      <c r="D15">
        <f>'Foglio di supporto'!D41</f>
        <v>-2.2935499999999962</v>
      </c>
      <c r="AC15">
        <v>0.35049999999999998</v>
      </c>
      <c r="AD15">
        <f t="shared" si="0"/>
        <v>2.8530670470756063</v>
      </c>
      <c r="AE15">
        <v>3.9453999999999998</v>
      </c>
    </row>
    <row r="16" spans="1:31" x14ac:dyDescent="0.25">
      <c r="A16">
        <v>0.42630000000000001</v>
      </c>
      <c r="B16">
        <v>12.901199999999999</v>
      </c>
      <c r="C16">
        <f>'Foglio di supporto'!C42</f>
        <v>6.4029732582688261</v>
      </c>
      <c r="D16">
        <f>'Foglio di supporto'!D42</f>
        <v>-3.1582249999999981</v>
      </c>
      <c r="AC16">
        <v>0.33160000000000001</v>
      </c>
      <c r="AD16">
        <f t="shared" si="0"/>
        <v>3.0156815440289506</v>
      </c>
      <c r="AE16">
        <v>3.2648000000000001</v>
      </c>
    </row>
    <row r="17" spans="1:35" x14ac:dyDescent="0.25">
      <c r="A17">
        <v>0.44529999999999997</v>
      </c>
      <c r="B17">
        <v>12.3522</v>
      </c>
      <c r="C17">
        <f>'Foglio di supporto'!C43</f>
        <v>6.8177913766000451</v>
      </c>
      <c r="D17">
        <f>'Foglio di supporto'!D43</f>
        <v>-4.0274749999999955</v>
      </c>
      <c r="AC17">
        <v>0.31259999999999999</v>
      </c>
      <c r="AD17">
        <f t="shared" si="0"/>
        <v>3.1989763275751759</v>
      </c>
      <c r="AE17">
        <v>2.4981</v>
      </c>
    </row>
    <row r="18" spans="1:35" x14ac:dyDescent="0.25">
      <c r="A18">
        <v>0.4642</v>
      </c>
      <c r="B18">
        <v>11.848100000000001</v>
      </c>
      <c r="C18">
        <f>'Foglio di supporto'!C44</f>
        <v>7.1967363205514872</v>
      </c>
      <c r="D18">
        <f>'Foglio di supporto'!D44</f>
        <v>-4.8921499999999973</v>
      </c>
      <c r="AC18">
        <v>0.29370000000000002</v>
      </c>
      <c r="AD18">
        <f t="shared" si="0"/>
        <v>3.4048348655090228</v>
      </c>
      <c r="AE18">
        <v>1.6287</v>
      </c>
    </row>
    <row r="19" spans="1:35" x14ac:dyDescent="0.25">
      <c r="A19">
        <v>0.48320000000000002</v>
      </c>
      <c r="B19">
        <v>11.3834</v>
      </c>
      <c r="C19">
        <f>'Foglio di supporto'!C45</f>
        <v>7.5478062913907298</v>
      </c>
      <c r="D19">
        <f>'Foglio di supporto'!D45</f>
        <v>-5.7613999999999983</v>
      </c>
      <c r="AC19">
        <v>0.2747</v>
      </c>
      <c r="AD19">
        <f t="shared" si="0"/>
        <v>3.6403349108117946</v>
      </c>
      <c r="AE19">
        <v>0.63590000000000002</v>
      </c>
    </row>
    <row r="20" spans="1:35" x14ac:dyDescent="0.25">
      <c r="A20">
        <v>0.50209999999999999</v>
      </c>
      <c r="B20">
        <v>10.953900000000001</v>
      </c>
      <c r="C20">
        <f>'Foglio di supporto'!C46</f>
        <v>7.8706681935869351</v>
      </c>
      <c r="D20">
        <f>'Foglio di supporto'!D46</f>
        <v>-6.6260749999999966</v>
      </c>
      <c r="AC20">
        <v>0.25580000000000003</v>
      </c>
      <c r="AD20">
        <f t="shared" si="0"/>
        <v>3.9093041438623919</v>
      </c>
      <c r="AE20">
        <v>-0.50670000000000004</v>
      </c>
    </row>
    <row r="21" spans="1:35" x14ac:dyDescent="0.25">
      <c r="A21">
        <v>0.52110000000000001</v>
      </c>
      <c r="B21">
        <v>10.5556</v>
      </c>
      <c r="C21">
        <f>'Foglio di supporto'!C47</f>
        <v>8.1716321243523318</v>
      </c>
      <c r="D21">
        <f>'Foglio di supporto'!D47</f>
        <v>-7.4953249999999976</v>
      </c>
      <c r="AC21">
        <v>0.23680000000000001</v>
      </c>
      <c r="AD21">
        <f t="shared" si="0"/>
        <v>4.2229729729729728</v>
      </c>
      <c r="AE21">
        <v>-1.8331999999999999</v>
      </c>
    </row>
    <row r="22" spans="1:35" x14ac:dyDescent="0.25">
      <c r="A22">
        <v>0.54</v>
      </c>
      <c r="B22">
        <v>10.1852</v>
      </c>
      <c r="C22">
        <f>'Foglio di supporto'!C48</f>
        <v>8.4499999999999993</v>
      </c>
      <c r="D22">
        <f>'Foglio di supporto'!D48</f>
        <v>-8.36</v>
      </c>
      <c r="AC22">
        <v>0.21790000000000001</v>
      </c>
      <c r="AD22">
        <f t="shared" si="0"/>
        <v>4.5892611289582375</v>
      </c>
      <c r="AE22">
        <v>-3.3871000000000002</v>
      </c>
    </row>
    <row r="23" spans="1:35" x14ac:dyDescent="0.25">
      <c r="AC23">
        <v>0.19889999999999999</v>
      </c>
      <c r="AD23">
        <f t="shared" si="0"/>
        <v>5.0276520864756158</v>
      </c>
      <c r="AE23">
        <v>-5.2245999999999997</v>
      </c>
    </row>
    <row r="24" spans="1:35" x14ac:dyDescent="0.25">
      <c r="AC24">
        <v>0.18</v>
      </c>
      <c r="AD24">
        <f t="shared" si="0"/>
        <v>5.5555555555555554</v>
      </c>
      <c r="AE24">
        <v>-7.2084999999999999</v>
      </c>
    </row>
    <row r="25" spans="1:35" ht="13.5" customHeight="1" x14ac:dyDescent="0.5">
      <c r="B25" s="25"/>
      <c r="C25" s="26"/>
      <c r="D25" s="25"/>
      <c r="E25" s="25"/>
      <c r="F25" s="25"/>
      <c r="G25" s="25"/>
      <c r="H25" s="25"/>
      <c r="I25" s="25"/>
      <c r="J25" s="25"/>
      <c r="K25" s="25"/>
      <c r="L25" s="25"/>
      <c r="M25" s="25"/>
    </row>
    <row r="26" spans="1:35" x14ac:dyDescent="0.25">
      <c r="A26" s="1"/>
      <c r="B26" s="25"/>
      <c r="C26" s="27"/>
      <c r="D26" s="27"/>
      <c r="E26" s="27"/>
      <c r="F26" s="27"/>
      <c r="G26" s="27"/>
      <c r="H26" s="25"/>
      <c r="I26" s="25"/>
      <c r="J26" s="27"/>
      <c r="K26" s="27"/>
      <c r="L26" s="25"/>
      <c r="M26" s="25"/>
      <c r="R26" s="1"/>
      <c r="S26" s="1"/>
    </row>
    <row r="27" spans="1:35" x14ac:dyDescent="0.25">
      <c r="B27" s="25"/>
      <c r="C27" s="25"/>
      <c r="D27" s="25"/>
      <c r="E27" s="25"/>
      <c r="F27" s="25"/>
      <c r="G27" s="25"/>
      <c r="H27" s="25"/>
      <c r="I27" s="25"/>
      <c r="J27" s="25"/>
      <c r="K27" s="25"/>
      <c r="L27" s="25"/>
      <c r="M27" s="25"/>
    </row>
    <row r="28" spans="1:35" x14ac:dyDescent="0.25">
      <c r="B28" s="25"/>
      <c r="C28" s="25"/>
      <c r="D28" s="25"/>
      <c r="E28" s="25"/>
      <c r="F28" s="25"/>
      <c r="G28" s="25"/>
      <c r="H28" s="25"/>
      <c r="I28" s="25"/>
      <c r="J28" s="25"/>
      <c r="K28" s="25"/>
      <c r="L28" s="25"/>
      <c r="M28" s="25"/>
    </row>
    <row r="29" spans="1:35" x14ac:dyDescent="0.25">
      <c r="B29" s="25"/>
      <c r="C29" s="25"/>
      <c r="D29" s="25"/>
      <c r="E29" s="25"/>
      <c r="F29" s="25"/>
      <c r="G29" s="25"/>
      <c r="H29" s="25"/>
      <c r="I29" s="25"/>
      <c r="J29" s="25"/>
      <c r="K29" s="25"/>
      <c r="L29" s="25"/>
      <c r="M29" s="25"/>
      <c r="AC29" s="1" t="s">
        <v>5</v>
      </c>
      <c r="AD29" s="1" t="s">
        <v>13</v>
      </c>
      <c r="AE29" s="1" t="s">
        <v>14</v>
      </c>
      <c r="AF29" s="1" t="s">
        <v>13</v>
      </c>
      <c r="AG29" s="1" t="s">
        <v>17</v>
      </c>
      <c r="AH29" s="1" t="s">
        <v>5</v>
      </c>
      <c r="AI29" s="1" t="s">
        <v>18</v>
      </c>
    </row>
    <row r="30" spans="1:35" x14ac:dyDescent="0.25">
      <c r="B30" s="25"/>
      <c r="C30" s="25"/>
      <c r="D30" s="25"/>
      <c r="E30" s="25"/>
      <c r="F30" s="25"/>
      <c r="G30" s="25"/>
      <c r="H30" s="25"/>
      <c r="I30" s="25"/>
      <c r="J30" s="25"/>
      <c r="K30" s="25"/>
      <c r="L30" s="25"/>
      <c r="M30" s="25"/>
      <c r="AC30">
        <v>0.54</v>
      </c>
      <c r="AD30">
        <f>1/AC30</f>
        <v>1.8518518518518516</v>
      </c>
      <c r="AE30">
        <f>C46</f>
        <v>0</v>
      </c>
      <c r="AF30">
        <v>1.8518518518518516</v>
      </c>
      <c r="AG30">
        <v>8.36</v>
      </c>
      <c r="AH30">
        <v>0.18</v>
      </c>
      <c r="AI30">
        <v>8.6199999999999992</v>
      </c>
    </row>
    <row r="31" spans="1:35" x14ac:dyDescent="0.25">
      <c r="B31" s="25"/>
      <c r="C31" s="25"/>
      <c r="D31" s="25"/>
      <c r="E31" s="25"/>
      <c r="F31" s="25"/>
      <c r="G31" s="25"/>
      <c r="H31" s="25"/>
      <c r="I31" s="25"/>
      <c r="J31" s="25"/>
      <c r="K31" s="25"/>
      <c r="L31" s="25"/>
      <c r="M31" s="25"/>
      <c r="AC31">
        <v>0.52110000000000001</v>
      </c>
      <c r="AD31">
        <f t="shared" ref="AD31:AD49" si="1">1/AC31</f>
        <v>1.9190174630589139</v>
      </c>
      <c r="AE31">
        <f t="shared" ref="AE31:AE48" si="2">$J$27*AD31+$K$27</f>
        <v>0</v>
      </c>
      <c r="AF31">
        <v>2.0695364238410594</v>
      </c>
      <c r="AG31">
        <v>7.37</v>
      </c>
      <c r="AH31">
        <v>0.21790000000000001</v>
      </c>
      <c r="AI31">
        <v>6.35</v>
      </c>
    </row>
    <row r="32" spans="1:35" x14ac:dyDescent="0.25">
      <c r="B32" s="25"/>
      <c r="C32" s="25"/>
      <c r="D32" s="25"/>
      <c r="E32" s="25"/>
      <c r="F32" s="25"/>
      <c r="G32" s="25"/>
      <c r="H32" s="25"/>
      <c r="I32" s="25"/>
      <c r="J32" s="25"/>
      <c r="K32" s="25"/>
      <c r="L32" s="25"/>
      <c r="M32" s="25"/>
      <c r="AC32">
        <v>0.50209999999999999</v>
      </c>
      <c r="AD32">
        <f t="shared" si="1"/>
        <v>1.9916351324437362</v>
      </c>
      <c r="AE32">
        <f t="shared" si="2"/>
        <v>0</v>
      </c>
      <c r="AF32">
        <v>2.454590083456063</v>
      </c>
      <c r="AG32">
        <v>5.95</v>
      </c>
      <c r="AH32">
        <v>0.29370000000000002</v>
      </c>
      <c r="AI32">
        <v>3.24</v>
      </c>
    </row>
    <row r="33" spans="2:35" x14ac:dyDescent="0.25">
      <c r="B33" s="25"/>
      <c r="C33" s="25"/>
      <c r="D33" s="25"/>
      <c r="E33" s="25"/>
      <c r="F33" s="25"/>
      <c r="G33" s="25"/>
      <c r="H33" s="25"/>
      <c r="I33" s="25"/>
      <c r="J33" s="25"/>
      <c r="K33" s="25"/>
      <c r="L33" s="25"/>
      <c r="M33" s="25"/>
      <c r="AC33">
        <v>0.48320000000000002</v>
      </c>
      <c r="AD33">
        <f t="shared" si="1"/>
        <v>2.0695364238410594</v>
      </c>
      <c r="AE33">
        <f t="shared" si="2"/>
        <v>0</v>
      </c>
      <c r="AF33">
        <v>3.4048348655090228</v>
      </c>
      <c r="AG33">
        <v>1.85</v>
      </c>
      <c r="AH33">
        <v>0.40739999999999998</v>
      </c>
      <c r="AI33">
        <v>-2.11</v>
      </c>
    </row>
    <row r="34" spans="2:35" x14ac:dyDescent="0.25">
      <c r="B34" s="25"/>
      <c r="C34" s="25"/>
      <c r="D34" s="25"/>
      <c r="E34" s="25"/>
      <c r="F34" s="25"/>
      <c r="G34" s="25"/>
      <c r="H34" s="25"/>
      <c r="I34" s="25"/>
      <c r="J34" s="25"/>
      <c r="K34" s="25"/>
      <c r="L34" s="25"/>
      <c r="M34" s="25"/>
      <c r="AC34">
        <v>0.4642</v>
      </c>
      <c r="AD34">
        <f t="shared" si="1"/>
        <v>2.154243860404998</v>
      </c>
      <c r="AE34">
        <f t="shared" si="2"/>
        <v>0</v>
      </c>
      <c r="AF34">
        <v>4.5892611289582375</v>
      </c>
      <c r="AG34">
        <v>-2.65</v>
      </c>
      <c r="AH34">
        <v>0.48320000000000002</v>
      </c>
      <c r="AI34">
        <v>-5.4</v>
      </c>
    </row>
    <row r="35" spans="2:35" x14ac:dyDescent="0.25">
      <c r="B35" s="25"/>
      <c r="C35" s="25"/>
      <c r="D35" s="25"/>
      <c r="E35" s="25"/>
      <c r="F35" s="25"/>
      <c r="G35" s="25"/>
      <c r="H35" s="25"/>
      <c r="I35" s="25"/>
      <c r="J35" s="25"/>
      <c r="K35" s="25"/>
      <c r="L35" s="25"/>
      <c r="M35" s="25"/>
      <c r="AC35">
        <v>0.44529999999999997</v>
      </c>
      <c r="AD35">
        <f t="shared" si="1"/>
        <v>2.2456770716370986</v>
      </c>
      <c r="AE35">
        <f t="shared" si="2"/>
        <v>0</v>
      </c>
      <c r="AF35">
        <v>5.5555555555555554</v>
      </c>
      <c r="AG35">
        <v>-6.9</v>
      </c>
      <c r="AH35">
        <v>0.54</v>
      </c>
      <c r="AI35">
        <v>-8.4499999999999993</v>
      </c>
    </row>
    <row r="36" spans="2:35" x14ac:dyDescent="0.25">
      <c r="B36" s="25"/>
      <c r="C36" s="25"/>
      <c r="D36" s="25"/>
      <c r="E36" s="25"/>
      <c r="F36" s="25"/>
      <c r="G36" s="25"/>
      <c r="H36" s="25"/>
      <c r="I36" s="25"/>
      <c r="J36" s="25"/>
      <c r="K36" s="25"/>
      <c r="L36" s="25"/>
      <c r="M36" s="25"/>
      <c r="AC36">
        <v>0.42630000000000001</v>
      </c>
      <c r="AD36">
        <f t="shared" si="1"/>
        <v>2.345765892563922</v>
      </c>
      <c r="AE36">
        <f t="shared" si="2"/>
        <v>0</v>
      </c>
    </row>
    <row r="37" spans="2:35" x14ac:dyDescent="0.25">
      <c r="B37" s="25"/>
      <c r="C37" s="25"/>
      <c r="D37" s="25"/>
      <c r="E37" s="25"/>
      <c r="F37" s="25"/>
      <c r="G37" s="25"/>
      <c r="H37" s="25"/>
      <c r="I37" s="25"/>
      <c r="J37" s="25"/>
      <c r="K37" s="25"/>
      <c r="L37" s="25"/>
      <c r="M37" s="25"/>
      <c r="AC37">
        <v>0.40739999999999998</v>
      </c>
      <c r="AD37">
        <f t="shared" si="1"/>
        <v>2.454590083456063</v>
      </c>
      <c r="AE37">
        <f t="shared" si="2"/>
        <v>0</v>
      </c>
    </row>
    <row r="38" spans="2:35" x14ac:dyDescent="0.25">
      <c r="B38" s="25"/>
      <c r="C38" s="25"/>
      <c r="D38" s="25"/>
      <c r="E38" s="25"/>
      <c r="F38" s="25"/>
      <c r="G38" s="25"/>
      <c r="H38" s="25"/>
      <c r="I38" s="25"/>
      <c r="J38" s="25"/>
      <c r="K38" s="25"/>
      <c r="L38" s="25"/>
      <c r="M38" s="25"/>
      <c r="AC38">
        <v>0.38840000000000002</v>
      </c>
      <c r="AD38">
        <f t="shared" si="1"/>
        <v>2.5746652935118433</v>
      </c>
      <c r="AE38">
        <f t="shared" si="2"/>
        <v>0</v>
      </c>
    </row>
    <row r="39" spans="2:35" x14ac:dyDescent="0.25">
      <c r="B39" s="25"/>
      <c r="C39" s="25"/>
      <c r="D39" s="25"/>
      <c r="E39" s="25"/>
      <c r="F39" s="25"/>
      <c r="G39" s="25"/>
      <c r="H39" s="25"/>
      <c r="I39" s="25"/>
      <c r="J39" s="25"/>
      <c r="K39" s="25"/>
      <c r="L39" s="25"/>
      <c r="M39" s="25"/>
      <c r="AC39">
        <v>0.3695</v>
      </c>
      <c r="AD39">
        <f t="shared" si="1"/>
        <v>2.7063599458728009</v>
      </c>
      <c r="AE39">
        <f t="shared" si="2"/>
        <v>0</v>
      </c>
    </row>
    <row r="40" spans="2:35" x14ac:dyDescent="0.25">
      <c r="B40" s="25"/>
      <c r="C40" s="25"/>
      <c r="D40" s="25"/>
      <c r="E40" s="25"/>
      <c r="F40" s="25"/>
      <c r="G40" s="25"/>
      <c r="H40" s="25"/>
      <c r="I40" s="25"/>
      <c r="J40" s="25"/>
      <c r="K40" s="25"/>
      <c r="L40" s="25"/>
      <c r="M40" s="25"/>
      <c r="AC40">
        <v>0.35049999999999998</v>
      </c>
      <c r="AD40">
        <f t="shared" si="1"/>
        <v>2.8530670470756063</v>
      </c>
      <c r="AE40">
        <f t="shared" si="2"/>
        <v>0</v>
      </c>
    </row>
    <row r="41" spans="2:35" x14ac:dyDescent="0.25">
      <c r="B41" s="25"/>
      <c r="C41" s="25"/>
      <c r="D41" s="25"/>
      <c r="E41" s="25"/>
      <c r="F41" s="25"/>
      <c r="G41" s="25"/>
      <c r="H41" s="25"/>
      <c r="I41" s="25"/>
      <c r="J41" s="25"/>
      <c r="K41" s="25"/>
      <c r="L41" s="25"/>
      <c r="M41" s="25"/>
      <c r="AC41">
        <v>0.33160000000000001</v>
      </c>
      <c r="AD41">
        <f t="shared" si="1"/>
        <v>3.0156815440289506</v>
      </c>
      <c r="AE41">
        <f t="shared" si="2"/>
        <v>0</v>
      </c>
    </row>
    <row r="42" spans="2:35" x14ac:dyDescent="0.25">
      <c r="B42" s="25"/>
      <c r="C42" s="25"/>
      <c r="D42" s="25"/>
      <c r="E42" s="25"/>
      <c r="F42" s="25"/>
      <c r="G42" s="25"/>
      <c r="H42" s="25"/>
      <c r="I42" s="25"/>
      <c r="J42" s="25"/>
      <c r="K42" s="25"/>
      <c r="L42" s="25"/>
      <c r="M42" s="25"/>
      <c r="AC42">
        <v>0.31259999999999999</v>
      </c>
      <c r="AD42">
        <f t="shared" si="1"/>
        <v>3.1989763275751759</v>
      </c>
      <c r="AE42">
        <f t="shared" si="2"/>
        <v>0</v>
      </c>
    </row>
    <row r="43" spans="2:35" x14ac:dyDescent="0.25">
      <c r="B43" s="25"/>
      <c r="C43" s="25"/>
      <c r="D43" s="25"/>
      <c r="E43" s="25"/>
      <c r="F43" s="25"/>
      <c r="G43" s="25"/>
      <c r="H43" s="25"/>
      <c r="I43" s="25"/>
      <c r="J43" s="25"/>
      <c r="K43" s="25"/>
      <c r="L43" s="25"/>
      <c r="M43" s="25"/>
      <c r="AC43">
        <v>0.29370000000000002</v>
      </c>
      <c r="AD43">
        <f t="shared" si="1"/>
        <v>3.4048348655090228</v>
      </c>
      <c r="AE43">
        <f t="shared" si="2"/>
        <v>0</v>
      </c>
    </row>
    <row r="44" spans="2:35" x14ac:dyDescent="0.25">
      <c r="B44" s="25"/>
      <c r="C44" s="25"/>
      <c r="D44" s="25"/>
      <c r="E44" s="25"/>
      <c r="F44" s="25"/>
      <c r="G44" s="25"/>
      <c r="H44" s="25"/>
      <c r="I44" s="25"/>
      <c r="J44" s="25"/>
      <c r="K44" s="25"/>
      <c r="L44" s="25"/>
      <c r="M44" s="25"/>
      <c r="AC44">
        <v>0.2747</v>
      </c>
      <c r="AD44">
        <f t="shared" si="1"/>
        <v>3.6403349108117946</v>
      </c>
      <c r="AE44">
        <f t="shared" si="2"/>
        <v>0</v>
      </c>
    </row>
    <row r="45" spans="2:35" x14ac:dyDescent="0.25">
      <c r="B45" s="25"/>
      <c r="C45" s="25"/>
      <c r="D45" s="25"/>
      <c r="E45" s="25"/>
      <c r="F45" s="25"/>
      <c r="G45" s="25"/>
      <c r="H45" s="25"/>
      <c r="I45" s="25"/>
      <c r="J45" s="25"/>
      <c r="K45" s="25"/>
      <c r="L45" s="25"/>
      <c r="M45" s="25"/>
      <c r="AC45">
        <v>0.25580000000000003</v>
      </c>
      <c r="AD45">
        <f t="shared" si="1"/>
        <v>3.9093041438623919</v>
      </c>
      <c r="AE45">
        <f t="shared" si="2"/>
        <v>0</v>
      </c>
    </row>
    <row r="46" spans="2:35" x14ac:dyDescent="0.25">
      <c r="B46" s="25"/>
      <c r="C46" s="25"/>
      <c r="D46" s="25"/>
      <c r="E46" s="25"/>
      <c r="F46" s="25"/>
      <c r="G46" s="25"/>
      <c r="H46" s="25"/>
      <c r="I46" s="25"/>
      <c r="J46" s="25"/>
      <c r="K46" s="25"/>
      <c r="L46" s="25"/>
      <c r="M46" s="25"/>
      <c r="AC46">
        <v>0.23680000000000001</v>
      </c>
      <c r="AD46">
        <f t="shared" si="1"/>
        <v>4.2229729729729728</v>
      </c>
      <c r="AE46">
        <f t="shared" si="2"/>
        <v>0</v>
      </c>
    </row>
    <row r="47" spans="2:35" x14ac:dyDescent="0.25">
      <c r="B47" s="25"/>
      <c r="C47" s="25"/>
      <c r="D47" s="25"/>
      <c r="E47" s="25"/>
      <c r="F47" s="25"/>
      <c r="G47" s="25"/>
      <c r="H47" s="25"/>
      <c r="I47" s="25"/>
      <c r="J47" s="25"/>
      <c r="K47" s="25"/>
      <c r="L47" s="25"/>
      <c r="M47" s="25"/>
      <c r="AC47">
        <v>0.21790000000000001</v>
      </c>
      <c r="AD47">
        <f t="shared" si="1"/>
        <v>4.5892611289582375</v>
      </c>
      <c r="AE47">
        <f t="shared" si="2"/>
        <v>0</v>
      </c>
    </row>
    <row r="48" spans="2:35" x14ac:dyDescent="0.25">
      <c r="B48" s="25"/>
      <c r="C48" s="25"/>
      <c r="D48" s="25"/>
      <c r="E48" s="25"/>
      <c r="F48" s="25"/>
      <c r="G48" s="25"/>
      <c r="H48" s="25"/>
      <c r="I48" s="25"/>
      <c r="J48" s="25"/>
      <c r="K48" s="25"/>
      <c r="L48" s="25"/>
      <c r="M48" s="25"/>
      <c r="AC48">
        <v>0.19889999999999999</v>
      </c>
      <c r="AD48">
        <f t="shared" si="1"/>
        <v>5.0276520864756158</v>
      </c>
      <c r="AE48">
        <f t="shared" si="2"/>
        <v>0</v>
      </c>
    </row>
    <row r="49" spans="1:31" x14ac:dyDescent="0.25">
      <c r="B49" s="25"/>
      <c r="C49" s="25"/>
      <c r="D49" s="25"/>
      <c r="E49" s="25"/>
      <c r="F49" s="25"/>
      <c r="G49" s="25"/>
      <c r="H49" s="25"/>
      <c r="I49" s="25"/>
      <c r="J49" s="25"/>
      <c r="K49" s="25"/>
      <c r="L49" s="25"/>
      <c r="M49" s="25"/>
      <c r="AC49">
        <v>0.18</v>
      </c>
      <c r="AD49">
        <f t="shared" si="1"/>
        <v>5.5555555555555554</v>
      </c>
      <c r="AE49">
        <f>C27</f>
        <v>0</v>
      </c>
    </row>
    <row r="50" spans="1:31" x14ac:dyDescent="0.25">
      <c r="B50" s="25"/>
      <c r="C50" s="25"/>
      <c r="D50" s="25"/>
      <c r="E50" s="25"/>
      <c r="F50" s="25"/>
      <c r="G50" s="25"/>
      <c r="H50" s="25"/>
      <c r="I50" s="25"/>
      <c r="J50" s="25"/>
      <c r="K50" s="25"/>
      <c r="L50" s="25"/>
      <c r="M50" s="25"/>
    </row>
    <row r="51" spans="1:31" x14ac:dyDescent="0.25">
      <c r="B51" s="25"/>
      <c r="C51" s="25"/>
      <c r="D51" s="25"/>
      <c r="E51" s="25"/>
      <c r="F51" s="25"/>
      <c r="G51" s="25"/>
      <c r="H51" s="25"/>
      <c r="I51" s="25"/>
      <c r="J51" s="25"/>
      <c r="K51" s="25"/>
      <c r="L51" s="25"/>
      <c r="M51" s="25"/>
    </row>
    <row r="52" spans="1:31" x14ac:dyDescent="0.25">
      <c r="A52" s="1"/>
      <c r="B52" s="25"/>
      <c r="C52" s="25"/>
      <c r="D52" s="25"/>
      <c r="E52" s="25"/>
      <c r="F52" s="25"/>
      <c r="G52" s="25"/>
      <c r="H52" s="25"/>
      <c r="I52" s="25"/>
      <c r="J52" s="25"/>
      <c r="K52" s="25"/>
      <c r="L52" s="25"/>
      <c r="M52" s="25"/>
    </row>
    <row r="53" spans="1:31" x14ac:dyDescent="0.25">
      <c r="B53" s="25"/>
      <c r="C53" s="25"/>
      <c r="D53" s="25"/>
      <c r="E53" s="25"/>
      <c r="F53" s="25"/>
      <c r="G53" s="25"/>
      <c r="H53" s="25"/>
      <c r="I53" s="25"/>
      <c r="J53" s="25"/>
      <c r="K53" s="25"/>
      <c r="L53" s="25"/>
      <c r="M53" s="25"/>
    </row>
    <row r="54" spans="1:31" x14ac:dyDescent="0.25">
      <c r="B54" s="25"/>
      <c r="C54" s="25"/>
      <c r="D54" s="25"/>
      <c r="E54" s="25"/>
      <c r="F54" s="25"/>
      <c r="G54" s="25"/>
      <c r="H54" s="25"/>
      <c r="I54" s="25"/>
      <c r="J54" s="25"/>
      <c r="K54" s="25"/>
      <c r="L54" s="25"/>
      <c r="M54" s="25"/>
    </row>
    <row r="55" spans="1:31" x14ac:dyDescent="0.25">
      <c r="B55" s="25"/>
      <c r="C55" s="25"/>
      <c r="D55" s="25"/>
      <c r="E55" s="25"/>
      <c r="F55" s="25"/>
      <c r="G55" s="25"/>
      <c r="H55" s="25"/>
      <c r="I55" s="25"/>
      <c r="J55" s="25"/>
      <c r="K55" s="25"/>
      <c r="L55" s="25"/>
      <c r="M55" s="25"/>
    </row>
    <row r="56" spans="1:31" x14ac:dyDescent="0.25">
      <c r="B56" s="25"/>
      <c r="C56" s="25"/>
      <c r="D56" s="25"/>
      <c r="E56" s="25"/>
      <c r="F56" s="25"/>
      <c r="G56" s="25"/>
      <c r="H56" s="25"/>
      <c r="I56" s="25"/>
      <c r="J56" s="25"/>
      <c r="K56" s="25"/>
      <c r="L56" s="25"/>
      <c r="M56" s="25"/>
    </row>
    <row r="57" spans="1:31" x14ac:dyDescent="0.25">
      <c r="B57" s="25"/>
      <c r="C57" s="25"/>
      <c r="D57" s="25"/>
      <c r="E57" s="25"/>
      <c r="F57" s="25"/>
      <c r="G57" s="25"/>
      <c r="H57" s="25"/>
      <c r="I57" s="25"/>
      <c r="J57" s="25"/>
      <c r="K57" s="25"/>
      <c r="L57" s="25"/>
      <c r="M57" s="25"/>
    </row>
    <row r="58" spans="1:31" x14ac:dyDescent="0.25">
      <c r="B58" s="25"/>
      <c r="C58" s="25"/>
      <c r="D58" s="25"/>
      <c r="E58" s="25"/>
      <c r="F58" s="25"/>
      <c r="G58" s="25"/>
      <c r="H58" s="25"/>
      <c r="I58" s="25"/>
      <c r="J58" s="25"/>
      <c r="K58" s="25"/>
      <c r="L58" s="25"/>
      <c r="M58" s="25"/>
    </row>
  </sheetData>
  <sortState xmlns:xlrd2="http://schemas.microsoft.com/office/spreadsheetml/2017/richdata2" ref="AF30:AF49">
    <sortCondition descending="1" ref="AF30:AF49"/>
  </sortState>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workbookViewId="0">
      <selection activeCell="C2" sqref="C2:D2"/>
    </sheetView>
  </sheetViews>
  <sheetFormatPr defaultRowHeight="15" x14ac:dyDescent="0.25"/>
  <sheetData>
    <row r="1" spans="1:4" ht="38.25" customHeight="1" x14ac:dyDescent="0.5">
      <c r="A1" s="3" t="s">
        <v>45</v>
      </c>
    </row>
    <row r="2" spans="1:4" x14ac:dyDescent="0.25">
      <c r="A2" s="1" t="s">
        <v>0</v>
      </c>
      <c r="B2" s="1" t="s">
        <v>1</v>
      </c>
      <c r="C2" s="1" t="s">
        <v>52</v>
      </c>
      <c r="D2" s="1" t="s">
        <v>53</v>
      </c>
    </row>
    <row r="3" spans="1:4" x14ac:dyDescent="0.25">
      <c r="A3">
        <v>0.18</v>
      </c>
      <c r="B3">
        <v>30.555599999999998</v>
      </c>
      <c r="C3">
        <f>'Foglio di supporto'!X4+'Foglio di supporto'!C59</f>
        <v>-7.1634000000000002</v>
      </c>
      <c r="D3">
        <f>'Foglio di supporto'!Y4+'Foglio di supporto'!D59</f>
        <v>8.1430000000000007</v>
      </c>
    </row>
    <row r="4" spans="1:4" x14ac:dyDescent="0.25">
      <c r="A4">
        <v>0.19889999999999999</v>
      </c>
      <c r="B4">
        <v>27.645499999999998</v>
      </c>
      <c r="C4">
        <f>'Foglio di supporto'!X5+'Foglio di supporto'!C60</f>
        <v>-4.7799040723981907</v>
      </c>
      <c r="D4">
        <f>'Foglio di supporto'!Y5+'Foglio di supporto'!D60</f>
        <v>7.1971250000000007</v>
      </c>
    </row>
    <row r="5" spans="1:4" x14ac:dyDescent="0.25">
      <c r="A5">
        <v>0.21790000000000001</v>
      </c>
      <c r="B5">
        <v>25.241499999999998</v>
      </c>
      <c r="C5">
        <f>'Foglio di supporto'!X6+'Foglio di supporto'!C61</f>
        <v>-2.9675927489674137</v>
      </c>
      <c r="D5">
        <f>'Foglio di supporto'!Y6+'Foglio di supporto'!D61</f>
        <v>6.3194749999999997</v>
      </c>
    </row>
    <row r="6" spans="1:4" x14ac:dyDescent="0.25">
      <c r="A6">
        <v>0.23680000000000001</v>
      </c>
      <c r="B6">
        <v>23.222200000000001</v>
      </c>
      <c r="C6">
        <f>'Foglio di supporto'!X7+'Foglio di supporto'!C62</f>
        <v>-1.4621114864864841</v>
      </c>
      <c r="D6">
        <f>'Foglio di supporto'!Y7+'Foglio di supporto'!D62</f>
        <v>5.4524999999999997</v>
      </c>
    </row>
    <row r="7" spans="1:4" x14ac:dyDescent="0.25">
      <c r="A7">
        <v>0.25580000000000003</v>
      </c>
      <c r="B7">
        <v>21.502099999999999</v>
      </c>
      <c r="C7">
        <f>'Foglio di supporto'!X8+'Foglio di supporto'!C63</f>
        <v>-0.16331102423768418</v>
      </c>
      <c r="D7">
        <f>'Foglio di supporto'!Y8+'Foglio di supporto'!D63</f>
        <v>4.5729499999999996</v>
      </c>
    </row>
    <row r="8" spans="1:4" x14ac:dyDescent="0.25">
      <c r="A8">
        <v>0.2747</v>
      </c>
      <c r="B8">
        <v>20.019200000000001</v>
      </c>
      <c r="C8">
        <f>'Foglio di supporto'!X9+'Foglio di supporto'!C64</f>
        <v>0.94893196214051767</v>
      </c>
      <c r="D8">
        <f>'Foglio di supporto'!Y9+'Foglio di supporto'!D64</f>
        <v>3.6970750000000008</v>
      </c>
    </row>
    <row r="9" spans="1:4" x14ac:dyDescent="0.25">
      <c r="A9">
        <v>0.29370000000000002</v>
      </c>
      <c r="B9">
        <v>18.727599999999999</v>
      </c>
      <c r="C9">
        <f>'Foglio di supporto'!X10+'Foglio di supporto'!C65</f>
        <v>1.9198618998978565</v>
      </c>
      <c r="D9">
        <f>'Foglio di supporto'!Y10+'Foglio di supporto'!D65</f>
        <v>2.8202249999999998</v>
      </c>
    </row>
    <row r="10" spans="1:4" x14ac:dyDescent="0.25">
      <c r="A10">
        <v>0.31259999999999999</v>
      </c>
      <c r="B10">
        <v>17.592600000000001</v>
      </c>
      <c r="C10">
        <f>'Foglio di supporto'!X11+'Foglio di supporto'!C66</f>
        <v>2.7683426103646833</v>
      </c>
      <c r="D10">
        <f>'Foglio di supporto'!Y11+'Foglio di supporto'!D66</f>
        <v>1.9480500000000016</v>
      </c>
    </row>
    <row r="11" spans="1:4" x14ac:dyDescent="0.25">
      <c r="A11">
        <v>0.33160000000000001</v>
      </c>
      <c r="B11">
        <v>16.587299999999999</v>
      </c>
      <c r="C11">
        <f>'Foglio di supporto'!X12+'Foglio di supporto'!C67</f>
        <v>3.5237078407720155</v>
      </c>
      <c r="D11">
        <f>'Foglio di supporto'!Y12+'Foglio di supporto'!D67</f>
        <v>1.0713000000000006</v>
      </c>
    </row>
    <row r="12" spans="1:4" x14ac:dyDescent="0.25">
      <c r="A12">
        <v>0.35049999999999998</v>
      </c>
      <c r="B12">
        <v>15.6907</v>
      </c>
      <c r="C12">
        <f>'Foglio di supporto'!X13+'Foglio di supporto'!C68</f>
        <v>4.1936636233951496</v>
      </c>
      <c r="D12">
        <f>'Foglio di supporto'!Y13+'Foglio di supporto'!D68</f>
        <v>0.19922500000000404</v>
      </c>
    </row>
    <row r="13" spans="1:4" x14ac:dyDescent="0.25">
      <c r="A13">
        <v>0.3695</v>
      </c>
      <c r="B13">
        <v>14.885999999999999</v>
      </c>
      <c r="C13">
        <f>'Foglio di supporto'!X14+'Foglio di supporto'!C69</f>
        <v>4.7980912043301762</v>
      </c>
      <c r="D13">
        <f>'Foglio di supporto'!Y14+'Foglio di supporto'!D69</f>
        <v>-0.67752499999999694</v>
      </c>
    </row>
    <row r="14" spans="1:4" x14ac:dyDescent="0.25">
      <c r="A14">
        <v>0.38840000000000002</v>
      </c>
      <c r="B14">
        <v>14.1599</v>
      </c>
      <c r="C14">
        <f>'Foglio di supporto'!X15+'Foglio di supporto'!C70</f>
        <v>5.3404996910401659</v>
      </c>
      <c r="D14">
        <f>'Foglio di supporto'!Y15+'Foglio di supporto'!D70</f>
        <v>-1.5494999999999988</v>
      </c>
    </row>
    <row r="15" spans="1:4" x14ac:dyDescent="0.25">
      <c r="A15">
        <v>0.40739999999999998</v>
      </c>
      <c r="B15">
        <v>13.501300000000001</v>
      </c>
      <c r="C15">
        <f>'Foglio di supporto'!X16+'Foglio di supporto'!C71</f>
        <v>5.835051399116348</v>
      </c>
      <c r="D15">
        <f>'Foglio di supporto'!Y16+'Foglio di supporto'!D71</f>
        <v>-2.4261499999999963</v>
      </c>
    </row>
    <row r="16" spans="1:4" x14ac:dyDescent="0.25">
      <c r="A16">
        <v>0.42630000000000001</v>
      </c>
      <c r="B16">
        <v>12.901199999999999</v>
      </c>
      <c r="C16">
        <f>'Foglio di supporto'!X17+'Foglio di supporto'!C72</f>
        <v>6.2834732582688257</v>
      </c>
      <c r="D16">
        <f>'Foglio di supporto'!Y17+'Foglio di supporto'!D72</f>
        <v>-3.2987249999999984</v>
      </c>
    </row>
    <row r="17" spans="1:4" x14ac:dyDescent="0.25">
      <c r="A17">
        <v>0.44529999999999997</v>
      </c>
      <c r="B17">
        <v>12.3522</v>
      </c>
      <c r="C17">
        <f>'Foglio di supporto'!X18+'Foglio di supporto'!C73</f>
        <v>6.6960913766000454</v>
      </c>
      <c r="D17">
        <f>'Foglio di supporto'!Y18+'Foglio di supporto'!D73</f>
        <v>-4.1765749999999953</v>
      </c>
    </row>
    <row r="18" spans="1:4" x14ac:dyDescent="0.25">
      <c r="A18">
        <v>0.4642</v>
      </c>
      <c r="B18">
        <v>11.848100000000001</v>
      </c>
      <c r="C18">
        <f>'Foglio di supporto'!X19+'Foglio di supporto'!C74</f>
        <v>7.0725363205514871</v>
      </c>
      <c r="D18">
        <f>'Foglio di supporto'!Y19+'Foglio di supporto'!D74</f>
        <v>-5.0486499999999976</v>
      </c>
    </row>
    <row r="19" spans="1:4" x14ac:dyDescent="0.25">
      <c r="A19">
        <v>0.48320000000000002</v>
      </c>
      <c r="B19">
        <v>11.3834</v>
      </c>
      <c r="C19">
        <f>'Foglio di supporto'!X20+'Foglio di supporto'!C75</f>
        <v>7.42120629139073</v>
      </c>
      <c r="D19">
        <f>'Foglio di supporto'!Y20+'Foglio di supporto'!D75</f>
        <v>-5.9254999999999987</v>
      </c>
    </row>
    <row r="20" spans="1:4" x14ac:dyDescent="0.25">
      <c r="A20">
        <v>0.50209999999999999</v>
      </c>
      <c r="B20">
        <v>10.953900000000001</v>
      </c>
      <c r="C20">
        <f>'Foglio di supporto'!X21+'Foglio di supporto'!C76</f>
        <v>7.7418681935869351</v>
      </c>
      <c r="D20">
        <f>'Foglio di supporto'!Y21+'Foglio di supporto'!D76</f>
        <v>-6.7975749999999966</v>
      </c>
    </row>
    <row r="21" spans="1:4" x14ac:dyDescent="0.25">
      <c r="A21">
        <v>0.52110000000000001</v>
      </c>
      <c r="B21">
        <v>10.5556</v>
      </c>
      <c r="C21">
        <f>'Foglio di supporto'!X22+'Foglio di supporto'!C77</f>
        <v>8.0407321243523313</v>
      </c>
      <c r="D21">
        <f>'Foglio di supporto'!Y22+'Foglio di supporto'!D77</f>
        <v>-7.6744249999999976</v>
      </c>
    </row>
    <row r="22" spans="1:4" x14ac:dyDescent="0.25">
      <c r="A22">
        <v>0.54</v>
      </c>
      <c r="B22">
        <v>10.1852</v>
      </c>
      <c r="C22">
        <f>'Foglio di supporto'!X23+'Foglio di supporto'!C78</f>
        <v>8.3170000000000002</v>
      </c>
      <c r="D22">
        <f>'Foglio di supporto'!Y23+'Foglio di supporto'!D78</f>
        <v>-8.5466999999999995</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51"/>
  <sheetViews>
    <sheetView workbookViewId="0">
      <selection activeCell="C2" sqref="C2:D2"/>
    </sheetView>
  </sheetViews>
  <sheetFormatPr defaultRowHeight="15" x14ac:dyDescent="0.25"/>
  <sheetData>
    <row r="1" spans="1:4" ht="38.25" customHeight="1" x14ac:dyDescent="0.5">
      <c r="A1" s="3" t="s">
        <v>46</v>
      </c>
    </row>
    <row r="2" spans="1:4" x14ac:dyDescent="0.25">
      <c r="A2" s="1" t="s">
        <v>0</v>
      </c>
      <c r="B2" s="1" t="s">
        <v>1</v>
      </c>
      <c r="C2" s="1" t="s">
        <v>52</v>
      </c>
      <c r="D2" s="1" t="s">
        <v>53</v>
      </c>
    </row>
    <row r="3" spans="1:4" x14ac:dyDescent="0.25">
      <c r="A3">
        <v>0.18</v>
      </c>
      <c r="B3">
        <v>30.555599999999998</v>
      </c>
      <c r="C3">
        <f>'Foglio di supporto'!AC4+'Foglio di supporto'!C59</f>
        <v>-7.2326000000000006</v>
      </c>
      <c r="D3">
        <f>'Foglio di supporto'!AD4+'Foglio di supporto'!D59</f>
        <v>8.1052999999999997</v>
      </c>
    </row>
    <row r="4" spans="1:4" x14ac:dyDescent="0.25">
      <c r="A4">
        <v>0.19889999999999999</v>
      </c>
      <c r="B4">
        <v>27.645499999999998</v>
      </c>
      <c r="C4">
        <f>'Foglio di supporto'!AC5+'Foglio di supporto'!C60</f>
        <v>-4.9286040723981905</v>
      </c>
      <c r="D4">
        <f>'Foglio di supporto'!AD5+'Foglio di supporto'!D60</f>
        <v>7.1814250000000008</v>
      </c>
    </row>
    <row r="5" spans="1:4" x14ac:dyDescent="0.25">
      <c r="A5">
        <v>0.21790000000000001</v>
      </c>
      <c r="B5">
        <v>25.241499999999998</v>
      </c>
      <c r="C5">
        <f>'Foglio di supporto'!AC6+'Foglio di supporto'!C61</f>
        <v>-3.129792748967414</v>
      </c>
      <c r="D5">
        <f>'Foglio di supporto'!AD6+'Foglio di supporto'!D61</f>
        <v>6.3016750000000004</v>
      </c>
    </row>
    <row r="6" spans="1:4" x14ac:dyDescent="0.25">
      <c r="A6">
        <v>0.23680000000000001</v>
      </c>
      <c r="B6">
        <v>23.222200000000001</v>
      </c>
      <c r="C6">
        <f>'Foglio di supporto'!AC7+'Foglio di supporto'!C62</f>
        <v>-1.5788114864864842</v>
      </c>
      <c r="D6">
        <f>'Foglio di supporto'!AD7+'Foglio di supporto'!D62</f>
        <v>5.4196999999999997</v>
      </c>
    </row>
    <row r="7" spans="1:4" x14ac:dyDescent="0.25">
      <c r="A7">
        <v>0.25580000000000003</v>
      </c>
      <c r="B7">
        <v>21.502099999999999</v>
      </c>
      <c r="C7">
        <f>'Foglio di supporto'!AC8+'Foglio di supporto'!C63</f>
        <v>-0.26171102423768422</v>
      </c>
      <c r="D7">
        <f>'Foglio di supporto'!AD8+'Foglio di supporto'!D63</f>
        <v>4.5189499999999994</v>
      </c>
    </row>
    <row r="8" spans="1:4" x14ac:dyDescent="0.25">
      <c r="A8">
        <v>0.2747</v>
      </c>
      <c r="B8">
        <v>20.019200000000001</v>
      </c>
      <c r="C8">
        <f>'Foglio di supporto'!AC9+'Foglio di supporto'!C64</f>
        <v>0.85713196214051768</v>
      </c>
      <c r="D8">
        <f>'Foglio di supporto'!AD9+'Foglio di supporto'!D64</f>
        <v>3.6265750000000008</v>
      </c>
    </row>
    <row r="9" spans="1:4" x14ac:dyDescent="0.25">
      <c r="A9">
        <v>0.29370000000000002</v>
      </c>
      <c r="B9">
        <v>18.727599999999999</v>
      </c>
      <c r="C9">
        <f>'Foglio di supporto'!AC10+'Foglio di supporto'!C65</f>
        <v>1.8278618998978566</v>
      </c>
      <c r="D9">
        <f>'Foglio di supporto'!AD10+'Foglio di supporto'!D65</f>
        <v>2.7352249999999998</v>
      </c>
    </row>
    <row r="10" spans="1:4" x14ac:dyDescent="0.25">
      <c r="A10">
        <v>0.31259999999999999</v>
      </c>
      <c r="B10">
        <v>17.592600000000001</v>
      </c>
      <c r="C10">
        <f>'Foglio di supporto'!AC11+'Foglio di supporto'!C66</f>
        <v>2.6714426103646836</v>
      </c>
      <c r="D10">
        <f>'Foglio di supporto'!AD11+'Foglio di supporto'!D66</f>
        <v>1.8527500000000017</v>
      </c>
    </row>
    <row r="11" spans="1:4" x14ac:dyDescent="0.25">
      <c r="A11">
        <v>0.33160000000000001</v>
      </c>
      <c r="B11">
        <v>16.587299999999999</v>
      </c>
      <c r="C11">
        <f>'Foglio di supporto'!AC12+'Foglio di supporto'!C67</f>
        <v>3.4221078407720156</v>
      </c>
      <c r="D11">
        <f>'Foglio di supporto'!AD12+'Foglio di supporto'!D67</f>
        <v>0.9683000000000006</v>
      </c>
    </row>
    <row r="12" spans="1:4" x14ac:dyDescent="0.25">
      <c r="A12">
        <v>0.35049999999999998</v>
      </c>
      <c r="B12">
        <v>15.6907</v>
      </c>
      <c r="C12">
        <f>'Foglio di supporto'!AC13+'Foglio di supporto'!C68</f>
        <v>4.0882636233951501</v>
      </c>
      <c r="D12">
        <f>'Foglio di supporto'!AD13+'Foglio di supporto'!D68</f>
        <v>8.882500000000404E-2</v>
      </c>
    </row>
    <row r="13" spans="1:4" x14ac:dyDescent="0.25">
      <c r="A13">
        <v>0.3695</v>
      </c>
      <c r="B13">
        <v>14.885999999999999</v>
      </c>
      <c r="C13">
        <f>'Foglio di supporto'!AC14+'Foglio di supporto'!C69</f>
        <v>4.6889912043301756</v>
      </c>
      <c r="D13">
        <f>'Foglio di supporto'!AD14+'Foglio di supporto'!D69</f>
        <v>-0.79532499999999695</v>
      </c>
    </row>
    <row r="14" spans="1:4" x14ac:dyDescent="0.25">
      <c r="A14">
        <v>0.38840000000000002</v>
      </c>
      <c r="B14">
        <v>14.1599</v>
      </c>
      <c r="C14">
        <f>'Foglio di supporto'!AC15+'Foglio di supporto'!C70</f>
        <v>5.2281996910401656</v>
      </c>
      <c r="D14">
        <f>'Foglio di supporto'!AD15+'Foglio di supporto'!D70</f>
        <v>-1.6746999999999987</v>
      </c>
    </row>
    <row r="15" spans="1:4" x14ac:dyDescent="0.25">
      <c r="A15">
        <v>0.40739999999999998</v>
      </c>
      <c r="B15">
        <v>13.501300000000001</v>
      </c>
      <c r="C15">
        <f>'Foglio di supporto'!AC16+'Foglio di supporto'!C71</f>
        <v>5.719551399116348</v>
      </c>
      <c r="D15">
        <f>'Foglio di supporto'!AD16+'Foglio di supporto'!D71</f>
        <v>-2.5588499999999965</v>
      </c>
    </row>
    <row r="16" spans="1:4" x14ac:dyDescent="0.25">
      <c r="A16">
        <v>0.42630000000000001</v>
      </c>
      <c r="B16">
        <v>12.901199999999999</v>
      </c>
      <c r="C16">
        <f>'Foglio di supporto'!AC17+'Foglio di supporto'!C72</f>
        <v>6.1651732582688261</v>
      </c>
      <c r="D16">
        <f>'Foglio di supporto'!AD17+'Foglio di supporto'!D72</f>
        <v>-3.4388249999999982</v>
      </c>
    </row>
    <row r="17" spans="1:33" x14ac:dyDescent="0.25">
      <c r="A17">
        <v>0.44529999999999997</v>
      </c>
      <c r="B17">
        <v>12.3522</v>
      </c>
      <c r="C17">
        <f>'Foglio di supporto'!AC18+'Foglio di supporto'!C73</f>
        <v>6.5757913766000451</v>
      </c>
      <c r="D17">
        <f>'Foglio di supporto'!AD18+'Foglio di supporto'!D73</f>
        <v>-4.3251749999999953</v>
      </c>
    </row>
    <row r="18" spans="1:33" x14ac:dyDescent="0.25">
      <c r="A18">
        <v>0.4642</v>
      </c>
      <c r="B18">
        <v>11.848100000000001</v>
      </c>
      <c r="C18">
        <f>'Foglio di supporto'!AC19+'Foglio di supporto'!C74</f>
        <v>6.9499363205514868</v>
      </c>
      <c r="D18">
        <f>'Foglio di supporto'!AD19+'Foglio di supporto'!D74</f>
        <v>-5.2051499999999979</v>
      </c>
    </row>
    <row r="19" spans="1:33" x14ac:dyDescent="0.25">
      <c r="A19">
        <v>0.48320000000000002</v>
      </c>
      <c r="B19">
        <v>11.3834</v>
      </c>
      <c r="C19">
        <f>'Foglio di supporto'!AC20+'Foglio di supporto'!C75</f>
        <v>7.29620629139073</v>
      </c>
      <c r="D19">
        <f>'Foglio di supporto'!AD20+'Foglio di supporto'!D75</f>
        <v>-6.0894999999999984</v>
      </c>
    </row>
    <row r="20" spans="1:33" x14ac:dyDescent="0.25">
      <c r="A20">
        <v>0.50209999999999999</v>
      </c>
      <c r="B20">
        <v>10.953900000000001</v>
      </c>
      <c r="C20">
        <f>'Foglio di supporto'!AC21+'Foglio di supporto'!C76</f>
        <v>7.6146681935869349</v>
      </c>
      <c r="D20">
        <f>'Foglio di supporto'!AD21+'Foglio di supporto'!D76</f>
        <v>-6.9690749999999966</v>
      </c>
    </row>
    <row r="21" spans="1:33" x14ac:dyDescent="0.25">
      <c r="A21">
        <v>0.52110000000000001</v>
      </c>
      <c r="B21">
        <v>10.5556</v>
      </c>
      <c r="C21">
        <f>'Foglio di supporto'!AC22+'Foglio di supporto'!C77</f>
        <v>7.9113321243523318</v>
      </c>
      <c r="D21">
        <f>'Foglio di supporto'!AD22+'Foglio di supporto'!D77</f>
        <v>-7.8534249999999979</v>
      </c>
    </row>
    <row r="22" spans="1:33" x14ac:dyDescent="0.25">
      <c r="A22">
        <v>0.54</v>
      </c>
      <c r="B22">
        <v>10.1852</v>
      </c>
      <c r="C22">
        <f>'Foglio di supporto'!AC23+'Foglio di supporto'!C78</f>
        <v>8.1856999999999989</v>
      </c>
      <c r="D22">
        <f>'Foglio di supporto'!AD23+'Foglio di supporto'!D78</f>
        <v>-8.7333999999999978</v>
      </c>
    </row>
    <row r="25" spans="1:33" ht="14.25" customHeight="1" x14ac:dyDescent="0.5">
      <c r="B25" s="25"/>
      <c r="C25" s="26"/>
      <c r="D25" s="25"/>
      <c r="E25" s="25"/>
      <c r="F25" s="25"/>
      <c r="G25" s="25"/>
      <c r="H25" s="25"/>
      <c r="I25" s="25"/>
    </row>
    <row r="26" spans="1:33" x14ac:dyDescent="0.25">
      <c r="A26" s="1"/>
      <c r="B26" s="27"/>
      <c r="C26" s="27"/>
      <c r="D26" s="27"/>
      <c r="E26" s="27"/>
      <c r="F26" s="27"/>
      <c r="G26" s="27"/>
      <c r="H26" s="25"/>
      <c r="I26" s="25"/>
      <c r="AA26" s="1"/>
      <c r="AB26" s="2"/>
      <c r="AC26" s="1"/>
      <c r="AD26" s="1"/>
      <c r="AE26" s="1"/>
      <c r="AF26" s="1"/>
      <c r="AG26" s="1"/>
    </row>
    <row r="27" spans="1:33" x14ac:dyDescent="0.25">
      <c r="B27" s="25"/>
      <c r="C27" s="25"/>
      <c r="D27" s="25"/>
      <c r="E27" s="25"/>
      <c r="F27" s="25"/>
      <c r="G27" s="25"/>
      <c r="H27" s="25"/>
      <c r="I27" s="25"/>
    </row>
    <row r="28" spans="1:33" x14ac:dyDescent="0.25">
      <c r="B28" s="25"/>
      <c r="C28" s="25"/>
      <c r="D28" s="25"/>
      <c r="E28" s="25"/>
      <c r="F28" s="25"/>
      <c r="G28" s="25"/>
      <c r="H28" s="25"/>
      <c r="I28" s="25"/>
    </row>
    <row r="29" spans="1:33" x14ac:dyDescent="0.25">
      <c r="B29" s="25"/>
      <c r="C29" s="25"/>
      <c r="D29" s="25"/>
      <c r="E29" s="25"/>
      <c r="F29" s="25"/>
      <c r="G29" s="25"/>
      <c r="H29" s="25"/>
      <c r="I29" s="25"/>
    </row>
    <row r="30" spans="1:33" x14ac:dyDescent="0.25">
      <c r="B30" s="25"/>
      <c r="C30" s="25"/>
      <c r="D30" s="25"/>
      <c r="E30" s="25"/>
      <c r="F30" s="25"/>
      <c r="G30" s="25"/>
      <c r="H30" s="25"/>
      <c r="I30" s="25"/>
    </row>
    <row r="31" spans="1:33" x14ac:dyDescent="0.25">
      <c r="B31" s="25"/>
      <c r="C31" s="25"/>
      <c r="D31" s="25"/>
      <c r="E31" s="25"/>
      <c r="F31" s="25"/>
      <c r="G31" s="25"/>
      <c r="H31" s="25"/>
      <c r="I31" s="25"/>
    </row>
    <row r="32" spans="1:33" x14ac:dyDescent="0.25">
      <c r="B32" s="25"/>
      <c r="C32" s="25"/>
      <c r="D32" s="25"/>
      <c r="E32" s="25"/>
      <c r="F32" s="25"/>
      <c r="G32" s="25"/>
      <c r="H32" s="25"/>
      <c r="I32" s="25"/>
    </row>
    <row r="33" spans="2:9" x14ac:dyDescent="0.25">
      <c r="B33" s="25"/>
      <c r="C33" s="25"/>
      <c r="D33" s="25"/>
      <c r="E33" s="25"/>
      <c r="F33" s="25"/>
      <c r="G33" s="25"/>
      <c r="H33" s="25"/>
      <c r="I33" s="25"/>
    </row>
    <row r="34" spans="2:9" x14ac:dyDescent="0.25">
      <c r="B34" s="25"/>
      <c r="C34" s="25"/>
      <c r="D34" s="25"/>
      <c r="E34" s="25"/>
      <c r="F34" s="25"/>
      <c r="G34" s="25"/>
      <c r="H34" s="25"/>
      <c r="I34" s="25"/>
    </row>
    <row r="35" spans="2:9" x14ac:dyDescent="0.25">
      <c r="B35" s="25"/>
      <c r="C35" s="25"/>
      <c r="D35" s="25"/>
      <c r="E35" s="25"/>
      <c r="F35" s="25"/>
      <c r="G35" s="25"/>
      <c r="H35" s="25"/>
      <c r="I35" s="25"/>
    </row>
    <row r="36" spans="2:9" x14ac:dyDescent="0.25">
      <c r="B36" s="25"/>
      <c r="C36" s="25"/>
      <c r="D36" s="25"/>
      <c r="E36" s="25"/>
      <c r="F36" s="25"/>
      <c r="G36" s="25"/>
      <c r="H36" s="25"/>
      <c r="I36" s="25"/>
    </row>
    <row r="37" spans="2:9" x14ac:dyDescent="0.25">
      <c r="B37" s="25"/>
      <c r="C37" s="25"/>
      <c r="D37" s="25"/>
      <c r="E37" s="25"/>
      <c r="F37" s="25"/>
      <c r="G37" s="25"/>
      <c r="H37" s="25"/>
      <c r="I37" s="25"/>
    </row>
    <row r="38" spans="2:9" x14ac:dyDescent="0.25">
      <c r="B38" s="25"/>
      <c r="C38" s="25"/>
      <c r="D38" s="25"/>
      <c r="E38" s="25"/>
      <c r="F38" s="25"/>
      <c r="G38" s="25"/>
      <c r="H38" s="25"/>
      <c r="I38" s="25"/>
    </row>
    <row r="39" spans="2:9" x14ac:dyDescent="0.25">
      <c r="B39" s="25"/>
      <c r="C39" s="25"/>
      <c r="D39" s="25"/>
      <c r="E39" s="25"/>
      <c r="F39" s="25"/>
      <c r="G39" s="25"/>
      <c r="H39" s="25"/>
      <c r="I39" s="25"/>
    </row>
    <row r="40" spans="2:9" x14ac:dyDescent="0.25">
      <c r="B40" s="25"/>
      <c r="C40" s="25"/>
      <c r="D40" s="25"/>
      <c r="E40" s="25"/>
      <c r="F40" s="25"/>
      <c r="G40" s="25"/>
      <c r="H40" s="25"/>
      <c r="I40" s="25"/>
    </row>
    <row r="41" spans="2:9" x14ac:dyDescent="0.25">
      <c r="B41" s="25"/>
      <c r="C41" s="25"/>
      <c r="D41" s="25"/>
      <c r="E41" s="25"/>
      <c r="F41" s="25"/>
      <c r="G41" s="25"/>
      <c r="H41" s="25"/>
      <c r="I41" s="25"/>
    </row>
    <row r="42" spans="2:9" x14ac:dyDescent="0.25">
      <c r="B42" s="25"/>
      <c r="C42" s="25"/>
      <c r="D42" s="25"/>
      <c r="E42" s="25"/>
      <c r="F42" s="25"/>
      <c r="G42" s="25"/>
      <c r="H42" s="25"/>
      <c r="I42" s="25"/>
    </row>
    <row r="43" spans="2:9" x14ac:dyDescent="0.25">
      <c r="B43" s="25"/>
      <c r="C43" s="25"/>
      <c r="D43" s="25"/>
      <c r="E43" s="25"/>
      <c r="F43" s="25"/>
      <c r="G43" s="25"/>
      <c r="H43" s="25"/>
      <c r="I43" s="25"/>
    </row>
    <row r="44" spans="2:9" x14ac:dyDescent="0.25">
      <c r="B44" s="25"/>
      <c r="C44" s="25"/>
      <c r="D44" s="25"/>
      <c r="E44" s="25"/>
      <c r="F44" s="25"/>
      <c r="G44" s="25"/>
      <c r="H44" s="25"/>
      <c r="I44" s="25"/>
    </row>
    <row r="45" spans="2:9" x14ac:dyDescent="0.25">
      <c r="B45" s="25"/>
      <c r="C45" s="25"/>
      <c r="D45" s="25"/>
      <c r="E45" s="25"/>
      <c r="F45" s="25"/>
      <c r="G45" s="25"/>
      <c r="H45" s="25"/>
      <c r="I45" s="25"/>
    </row>
    <row r="46" spans="2:9" x14ac:dyDescent="0.25">
      <c r="B46" s="25"/>
      <c r="C46" s="25"/>
      <c r="D46" s="25"/>
      <c r="E46" s="25"/>
      <c r="F46" s="25"/>
      <c r="G46" s="25"/>
      <c r="H46" s="25"/>
      <c r="I46" s="25"/>
    </row>
    <row r="47" spans="2:9" x14ac:dyDescent="0.25">
      <c r="B47" s="25"/>
      <c r="C47" s="25"/>
      <c r="D47" s="25"/>
      <c r="E47" s="25"/>
      <c r="F47" s="25"/>
      <c r="G47" s="25"/>
      <c r="H47" s="25"/>
      <c r="I47" s="25"/>
    </row>
    <row r="48" spans="2:9" x14ac:dyDescent="0.25">
      <c r="B48" s="25"/>
      <c r="C48" s="25"/>
      <c r="D48" s="25"/>
      <c r="E48" s="25"/>
      <c r="F48" s="25"/>
      <c r="G48" s="25"/>
      <c r="H48" s="25"/>
      <c r="I48" s="25"/>
    </row>
    <row r="49" spans="2:9" x14ac:dyDescent="0.25">
      <c r="B49" s="25"/>
      <c r="C49" s="25"/>
      <c r="D49" s="25"/>
      <c r="E49" s="25"/>
      <c r="F49" s="25"/>
      <c r="G49" s="25"/>
      <c r="H49" s="25"/>
      <c r="I49" s="25"/>
    </row>
    <row r="50" spans="2:9" x14ac:dyDescent="0.25">
      <c r="B50" s="25"/>
      <c r="C50" s="25"/>
      <c r="D50" s="25"/>
      <c r="E50" s="25"/>
      <c r="F50" s="25"/>
      <c r="G50" s="25"/>
      <c r="H50" s="25"/>
      <c r="I50" s="25"/>
    </row>
    <row r="51" spans="2:9" x14ac:dyDescent="0.25">
      <c r="B51" s="25"/>
      <c r="C51" s="25"/>
      <c r="D51" s="25"/>
      <c r="E51" s="25"/>
      <c r="F51" s="25"/>
      <c r="G51" s="25"/>
      <c r="H51" s="25"/>
      <c r="I51" s="25"/>
    </row>
  </sheetData>
  <sortState xmlns:xlrd2="http://schemas.microsoft.com/office/spreadsheetml/2017/richdata2" ref="AC27:AC46">
    <sortCondition descending="1" ref="AC27:AC46"/>
  </sortState>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workbookViewId="0">
      <selection activeCell="D31" sqref="D31"/>
    </sheetView>
  </sheetViews>
  <sheetFormatPr defaultRowHeight="15" x14ac:dyDescent="0.25"/>
  <sheetData>
    <row r="1" spans="1:4" ht="38.25" customHeight="1" x14ac:dyDescent="0.5">
      <c r="A1" s="3" t="s">
        <v>47</v>
      </c>
    </row>
    <row r="2" spans="1:4" x14ac:dyDescent="0.25">
      <c r="A2" s="1" t="s">
        <v>0</v>
      </c>
      <c r="B2" s="1" t="s">
        <v>1</v>
      </c>
      <c r="C2" s="1" t="s">
        <v>52</v>
      </c>
      <c r="D2" s="1" t="s">
        <v>53</v>
      </c>
    </row>
    <row r="3" spans="1:4" x14ac:dyDescent="0.25">
      <c r="A3">
        <v>0.18</v>
      </c>
      <c r="B3">
        <v>30.555599999999998</v>
      </c>
      <c r="C3">
        <f>'Foglio di supporto'!AI4+'Foglio di supporto'!C59</f>
        <v>-7.5124000000000004</v>
      </c>
      <c r="D3">
        <f>'Foglio di supporto'!AJ4+'Foglio di supporto'!D59</f>
        <v>8.1376999999999988</v>
      </c>
    </row>
    <row r="4" spans="1:4" x14ac:dyDescent="0.25">
      <c r="A4">
        <v>0.19889999999999999</v>
      </c>
      <c r="B4">
        <v>27.645499999999998</v>
      </c>
      <c r="C4">
        <f>'Foglio di supporto'!AI5+'Foglio di supporto'!C60</f>
        <v>-5.1885040723981906</v>
      </c>
      <c r="D4">
        <f>'Foglio di supporto'!AJ5+'Foglio di supporto'!D60</f>
        <v>7.2102250000000012</v>
      </c>
    </row>
    <row r="5" spans="1:4" x14ac:dyDescent="0.25">
      <c r="A5">
        <v>0.21790000000000001</v>
      </c>
      <c r="B5">
        <v>25.241499999999998</v>
      </c>
      <c r="C5">
        <f>'Foglio di supporto'!AI6+'Foglio di supporto'!C61</f>
        <v>-3.306992748967414</v>
      </c>
      <c r="D5">
        <f>'Foglio di supporto'!AJ6+'Foglio di supporto'!D61</f>
        <v>6.2912749999999997</v>
      </c>
    </row>
    <row r="6" spans="1:4" x14ac:dyDescent="0.25">
      <c r="A6">
        <v>0.23680000000000001</v>
      </c>
      <c r="B6">
        <v>23.222200000000001</v>
      </c>
      <c r="C6">
        <f>'Foglio di supporto'!AI7+'Foglio di supporto'!C62</f>
        <v>-1.7146114864864843</v>
      </c>
      <c r="D6">
        <f>'Foglio di supporto'!AJ7+'Foglio di supporto'!D62</f>
        <v>5.3689999999999998</v>
      </c>
    </row>
    <row r="7" spans="1:4" x14ac:dyDescent="0.25">
      <c r="A7">
        <v>0.25580000000000003</v>
      </c>
      <c r="B7">
        <v>21.502099999999999</v>
      </c>
      <c r="C7">
        <f>'Foglio di supporto'!AI8+'Foglio di supporto'!C63</f>
        <v>-0.36241102423768423</v>
      </c>
      <c r="D7">
        <f>'Foglio di supporto'!AJ8+'Foglio di supporto'!D63</f>
        <v>4.4670499999999995</v>
      </c>
    </row>
    <row r="8" spans="1:4" x14ac:dyDescent="0.25">
      <c r="A8">
        <v>0.2747</v>
      </c>
      <c r="B8">
        <v>20.019200000000001</v>
      </c>
      <c r="C8">
        <f>'Foglio di supporto'!AI9+'Foglio di supporto'!C64</f>
        <v>0.76423196214051758</v>
      </c>
      <c r="D8">
        <f>'Foglio di supporto'!AJ9+'Foglio di supporto'!D64</f>
        <v>3.5576750000000006</v>
      </c>
    </row>
    <row r="9" spans="1:4" x14ac:dyDescent="0.25">
      <c r="A9">
        <v>0.29370000000000002</v>
      </c>
      <c r="B9">
        <v>18.727599999999999</v>
      </c>
      <c r="C9">
        <f>'Foglio di supporto'!AI10+'Foglio di supporto'!C65</f>
        <v>1.7362618998978565</v>
      </c>
      <c r="D9">
        <f>'Foglio di supporto'!AJ10+'Foglio di supporto'!D65</f>
        <v>2.6530249999999995</v>
      </c>
    </row>
    <row r="10" spans="1:4" x14ac:dyDescent="0.25">
      <c r="A10">
        <v>0.31259999999999999</v>
      </c>
      <c r="B10">
        <v>17.592600000000001</v>
      </c>
      <c r="C10">
        <f>'Foglio di supporto'!AI11+'Foglio di supporto'!C66</f>
        <v>2.5779426103646834</v>
      </c>
      <c r="D10">
        <f>'Foglio di supporto'!AJ11+'Foglio di supporto'!D66</f>
        <v>1.7595500000000015</v>
      </c>
    </row>
    <row r="11" spans="1:4" x14ac:dyDescent="0.25">
      <c r="A11">
        <v>0.33160000000000001</v>
      </c>
      <c r="B11">
        <v>16.587299999999999</v>
      </c>
      <c r="C11">
        <f>'Foglio di supporto'!AI12+'Foglio di supporto'!C67</f>
        <v>3.3238078407720155</v>
      </c>
      <c r="D11">
        <f>'Foglio di supporto'!AJ12+'Foglio di supporto'!D67</f>
        <v>0.86570000000000058</v>
      </c>
    </row>
    <row r="12" spans="1:4" x14ac:dyDescent="0.25">
      <c r="A12">
        <v>0.35049999999999998</v>
      </c>
      <c r="B12">
        <v>15.6907</v>
      </c>
      <c r="C12">
        <f>'Foglio di supporto'!AI13+'Foglio di supporto'!C68</f>
        <v>3.9839636233951494</v>
      </c>
      <c r="D12">
        <f>'Foglio di supporto'!AJ13+'Foglio di supporto'!D68</f>
        <v>-2.1574999999995959E-2</v>
      </c>
    </row>
    <row r="13" spans="1:4" x14ac:dyDescent="0.25">
      <c r="A13">
        <v>0.3695</v>
      </c>
      <c r="B13">
        <v>14.885999999999999</v>
      </c>
      <c r="C13">
        <f>'Foglio di supporto'!AI14+'Foglio di supporto'!C69</f>
        <v>4.5812912043301761</v>
      </c>
      <c r="D13">
        <f>'Foglio di supporto'!AJ14+'Foglio di supporto'!D69</f>
        <v>-0.91312499999999686</v>
      </c>
    </row>
    <row r="14" spans="1:4" x14ac:dyDescent="0.25">
      <c r="A14">
        <v>0.38840000000000002</v>
      </c>
      <c r="B14">
        <v>14.1599</v>
      </c>
      <c r="C14">
        <f>'Foglio di supporto'!AI15+'Foglio di supporto'!C70</f>
        <v>5.1171996910401658</v>
      </c>
      <c r="D14">
        <f>'Foglio di supporto'!AJ15+'Foglio di supporto'!D70</f>
        <v>-1.7998999999999989</v>
      </c>
    </row>
    <row r="15" spans="1:4" x14ac:dyDescent="0.25">
      <c r="A15">
        <v>0.40739999999999998</v>
      </c>
      <c r="B15">
        <v>13.501300000000001</v>
      </c>
      <c r="C15">
        <f>'Foglio di supporto'!AI16+'Foglio di supporto'!C71</f>
        <v>5.6055513991163481</v>
      </c>
      <c r="D15">
        <f>'Foglio di supporto'!AJ16+'Foglio di supporto'!D71</f>
        <v>-2.6914499999999966</v>
      </c>
    </row>
    <row r="16" spans="1:4" x14ac:dyDescent="0.25">
      <c r="A16">
        <v>0.42630000000000001</v>
      </c>
      <c r="B16">
        <v>12.901199999999999</v>
      </c>
      <c r="C16">
        <f>'Foglio di supporto'!AI17+'Foglio di supporto'!C72</f>
        <v>6.0483732582688265</v>
      </c>
      <c r="D16">
        <f>'Foglio di supporto'!AJ17+'Foglio di supporto'!D72</f>
        <v>-3.5788249999999984</v>
      </c>
    </row>
    <row r="17" spans="1:4" x14ac:dyDescent="0.25">
      <c r="A17">
        <v>0.44529999999999997</v>
      </c>
      <c r="B17">
        <v>12.3522</v>
      </c>
      <c r="C17">
        <f>'Foglio di supporto'!AI18+'Foglio di supporto'!C73</f>
        <v>6.4563913766000454</v>
      </c>
      <c r="D17">
        <f>'Foglio di supporto'!AJ18+'Foglio di supporto'!D73</f>
        <v>-4.4726749999999953</v>
      </c>
    </row>
    <row r="18" spans="1:4" x14ac:dyDescent="0.25">
      <c r="A18">
        <v>0.4642</v>
      </c>
      <c r="B18">
        <v>11.848100000000001</v>
      </c>
      <c r="C18">
        <f>'Foglio di supporto'!AI19+'Foglio di supporto'!C74</f>
        <v>6.8287363205514868</v>
      </c>
      <c r="D18">
        <f>'Foglio di supporto'!AJ19+'Foglio di supporto'!D74</f>
        <v>-5.3615499999999976</v>
      </c>
    </row>
    <row r="19" spans="1:4" x14ac:dyDescent="0.25">
      <c r="A19">
        <v>0.48320000000000002</v>
      </c>
      <c r="B19">
        <v>11.3834</v>
      </c>
      <c r="C19">
        <f>'Foglio di supporto'!AI20+'Foglio di supporto'!C75</f>
        <v>7.1728062913907298</v>
      </c>
      <c r="D19">
        <f>'Foglio di supporto'!AJ20+'Foglio di supporto'!D75</f>
        <v>-6.2533999999999983</v>
      </c>
    </row>
    <row r="20" spans="1:4" x14ac:dyDescent="0.25">
      <c r="A20">
        <v>0.50209999999999999</v>
      </c>
      <c r="B20">
        <v>10.953900000000001</v>
      </c>
      <c r="C20">
        <f>'Foglio di supporto'!AI21+'Foglio di supporto'!C76</f>
        <v>7.4889681935869357</v>
      </c>
      <c r="D20">
        <f>'Foglio di supporto'!AJ21+'Foglio di supporto'!D76</f>
        <v>-7.1405749999999966</v>
      </c>
    </row>
    <row r="21" spans="1:4" x14ac:dyDescent="0.25">
      <c r="A21">
        <v>0.52110000000000001</v>
      </c>
      <c r="B21">
        <v>10.5556</v>
      </c>
      <c r="C21">
        <f>'Foglio di supporto'!AI22+'Foglio di supporto'!C77</f>
        <v>7.7836321243523319</v>
      </c>
      <c r="D21">
        <f>'Foglio di supporto'!AJ22+'Foglio di supporto'!D77</f>
        <v>-8.0324249999999981</v>
      </c>
    </row>
    <row r="22" spans="1:4" x14ac:dyDescent="0.25">
      <c r="A22">
        <v>0.54</v>
      </c>
      <c r="B22">
        <v>10.1852</v>
      </c>
      <c r="C22">
        <f>'Foglio di supporto'!AI23+'Foglio di supporto'!C78</f>
        <v>8.0560999999999989</v>
      </c>
      <c r="D22">
        <f>'Foglio di supporto'!AJ23+'Foglio di supporto'!D78</f>
        <v>-8.9199999999999982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10</vt:i4>
      </vt:variant>
    </vt:vector>
  </HeadingPairs>
  <TitlesOfParts>
    <vt:vector size="10" baseType="lpstr">
      <vt:lpstr>Instruction</vt:lpstr>
      <vt:lpstr>Calculus tool</vt:lpstr>
      <vt:lpstr>WD120</vt:lpstr>
      <vt:lpstr>WD125</vt:lpstr>
      <vt:lpstr>WD130</vt:lpstr>
      <vt:lpstr>WD135</vt:lpstr>
      <vt:lpstr>WD140</vt:lpstr>
      <vt:lpstr>WD145</vt:lpstr>
      <vt:lpstr>WD150</vt:lpstr>
      <vt:lpstr>Foglio di supporto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Nicolò Bassoli</dc:creator>
  <cp:lastModifiedBy>Alessio Pansieri</cp:lastModifiedBy>
  <dcterms:created xsi:type="dcterms:W3CDTF">2021-10-20T09:20:57Z</dcterms:created>
  <dcterms:modified xsi:type="dcterms:W3CDTF">2023-07-26T10:02:50Z</dcterms:modified>
</cp:coreProperties>
</file>